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updateLinks="never" defaultThemeVersion="124226"/>
  <mc:AlternateContent xmlns:mc="http://schemas.openxmlformats.org/markup-compatibility/2006">
    <mc:Choice Requires="x15">
      <x15ac:absPath xmlns:x15ac="http://schemas.microsoft.com/office/spreadsheetml/2010/11/ac" url="C:\Users\昌弘\Desktop\2016地区選手権\地区選手権エントリーファイル\"/>
    </mc:Choice>
  </mc:AlternateContent>
  <bookViews>
    <workbookView xWindow="0" yWindow="18312" windowWidth="23040" windowHeight="9552" tabRatio="925"/>
  </bookViews>
  <sheets>
    <sheet name="注意事項" sheetId="4" r:id="rId1"/>
    <sheet name="①学校情報入力" sheetId="7" r:id="rId2"/>
    <sheet name="②選手情報入力" sheetId="3" r:id="rId3"/>
    <sheet name="③リレー情報確認" sheetId="5" r:id="rId4"/>
    <sheet name="④種目別人数" sheetId="17" r:id="rId5"/>
    <sheet name="⑤申込一覧表" sheetId="21" r:id="rId6"/>
    <sheet name="　　　　　" sheetId="14" r:id="rId7"/>
    <sheet name="種目情報" sheetId="18" r:id="rId8"/>
    <sheet name="data_kyogisha" sheetId="2" r:id="rId9"/>
    <sheet name="data_team" sheetId="19" r:id="rId10"/>
    <sheet name="高校所属一覧" sheetId="22" r:id="rId11"/>
  </sheets>
  <externalReferences>
    <externalReference r:id="rId12"/>
    <externalReference r:id="rId13"/>
  </externalReferences>
  <definedNames>
    <definedName name="_xlnm.Print_Area" localSheetId="4">④種目別人数!$A$1:$H$42</definedName>
    <definedName name="_xlnm.Print_Area" localSheetId="5">⑤申込一覧表!$A$1:$M$97</definedName>
    <definedName name="_xlnm.Print_Titles" localSheetId="5">⑤申込一覧表!$1:$3</definedName>
    <definedName name="リレー">[1]一覧表!$R$13</definedName>
    <definedName name="女子種目">[2]一覧表!$U$13:$U$28</definedName>
    <definedName name="性別">[1]一覧表!$S$13:$S$14</definedName>
    <definedName name="男子種目">[1]一覧表!$T$13:$T$32</definedName>
    <definedName name="男種目">[2]一覧表!$T$13:$T$32</definedName>
  </definedNames>
  <calcPr calcId="162913"/>
</workbook>
</file>

<file path=xl/calcChain.xml><?xml version="1.0" encoding="utf-8"?>
<calcChain xmlns="http://schemas.openxmlformats.org/spreadsheetml/2006/main">
  <c r="D6" i="7" l="1"/>
  <c r="D5" i="7"/>
  <c r="D4" i="7"/>
  <c r="Y2" i="7"/>
  <c r="Y3" i="7" s="1"/>
  <c r="Z3" i="7" l="1"/>
  <c r="Z4" i="7" s="1"/>
  <c r="A3" i="17"/>
  <c r="P1" i="5"/>
  <c r="Y5" i="7" l="1"/>
  <c r="Z5" i="7"/>
  <c r="Y6" i="7" s="1"/>
  <c r="Y4" i="7"/>
  <c r="K28" i="17"/>
  <c r="L28" i="17" s="1"/>
  <c r="K29" i="17"/>
  <c r="L29" i="17"/>
  <c r="C29" i="17" s="1"/>
  <c r="K30" i="17"/>
  <c r="L30" i="17" s="1"/>
  <c r="C30" i="17" s="1"/>
  <c r="AO11" i="3"/>
  <c r="AM12" i="3"/>
  <c r="AO20" i="3"/>
  <c r="AI22" i="3"/>
  <c r="AK23" i="3"/>
  <c r="AM24" i="3"/>
  <c r="AO25" i="3"/>
  <c r="AI26" i="3"/>
  <c r="AK27" i="3"/>
  <c r="AM28" i="3"/>
  <c r="AO29" i="3"/>
  <c r="AI30" i="3"/>
  <c r="AK31" i="3"/>
  <c r="AM32" i="3"/>
  <c r="AO33" i="3"/>
  <c r="AI34" i="3"/>
  <c r="AK35" i="3"/>
  <c r="AM36" i="3"/>
  <c r="AO37" i="3"/>
  <c r="AI38" i="3"/>
  <c r="AK39" i="3"/>
  <c r="AM40" i="3"/>
  <c r="AO41" i="3"/>
  <c r="AI42" i="3"/>
  <c r="AK43" i="3"/>
  <c r="AM44" i="3"/>
  <c r="AO45" i="3"/>
  <c r="AI46" i="3"/>
  <c r="AK47" i="3"/>
  <c r="AM48" i="3"/>
  <c r="AO49" i="3"/>
  <c r="AI50" i="3"/>
  <c r="AO99" i="3"/>
  <c r="AM10" i="3"/>
  <c r="S28" i="3"/>
  <c r="S29" i="3"/>
  <c r="S30" i="3"/>
  <c r="S32" i="3"/>
  <c r="Z6" i="7" l="1"/>
  <c r="Y7" i="7" s="1"/>
  <c r="F103" i="3"/>
  <c r="D5" i="21" s="1"/>
  <c r="F102" i="3"/>
  <c r="AI24" i="3"/>
  <c r="AI45" i="3"/>
  <c r="AK33" i="3"/>
  <c r="AM42" i="3"/>
  <c r="AO30" i="3"/>
  <c r="AI29" i="3"/>
  <c r="AK38" i="3"/>
  <c r="AM26" i="3"/>
  <c r="AM47" i="3"/>
  <c r="AO35" i="3"/>
  <c r="AI35" i="3"/>
  <c r="AK22" i="3"/>
  <c r="AK44" i="3"/>
  <c r="AM31" i="3"/>
  <c r="AO12" i="3"/>
  <c r="AO40" i="3"/>
  <c r="AI17" i="3"/>
  <c r="AI40" i="3"/>
  <c r="AK28" i="3"/>
  <c r="AK49" i="3"/>
  <c r="AM37" i="3"/>
  <c r="AO24" i="3"/>
  <c r="AO46" i="3"/>
  <c r="AI98" i="3"/>
  <c r="AO98" i="3"/>
  <c r="AM98" i="3"/>
  <c r="AK98" i="3"/>
  <c r="AM96" i="3"/>
  <c r="AK96" i="3"/>
  <c r="AO96" i="3"/>
  <c r="AI96" i="3"/>
  <c r="AO93" i="3"/>
  <c r="AM93" i="3"/>
  <c r="AK93" i="3"/>
  <c r="AI93" i="3"/>
  <c r="AK91" i="3"/>
  <c r="AO91" i="3"/>
  <c r="AI91" i="3"/>
  <c r="AM91" i="3"/>
  <c r="AO89" i="3"/>
  <c r="AM89" i="3"/>
  <c r="AK89" i="3"/>
  <c r="AI89" i="3"/>
  <c r="AK87" i="3"/>
  <c r="AO87" i="3"/>
  <c r="AI87" i="3"/>
  <c r="AM87" i="3"/>
  <c r="AO85" i="3"/>
  <c r="AK85" i="3"/>
  <c r="AI85" i="3"/>
  <c r="AM85" i="3"/>
  <c r="AK83" i="3"/>
  <c r="AM83" i="3"/>
  <c r="AO83" i="3"/>
  <c r="AI83" i="3"/>
  <c r="AI82" i="3"/>
  <c r="AO82" i="3"/>
  <c r="AM82" i="3"/>
  <c r="AK82" i="3"/>
  <c r="AM80" i="3"/>
  <c r="AK80" i="3"/>
  <c r="AO80" i="3"/>
  <c r="AI80" i="3"/>
  <c r="AI78" i="3"/>
  <c r="AM78" i="3"/>
  <c r="AK78" i="3"/>
  <c r="AO78" i="3"/>
  <c r="AM76" i="3"/>
  <c r="AO76" i="3"/>
  <c r="AI76" i="3"/>
  <c r="AK76" i="3"/>
  <c r="AI74" i="3"/>
  <c r="AK74" i="3"/>
  <c r="AO74" i="3"/>
  <c r="AM74" i="3"/>
  <c r="AM72" i="3"/>
  <c r="AK72" i="3"/>
  <c r="AO72" i="3"/>
  <c r="AI72" i="3"/>
  <c r="AI70" i="3"/>
  <c r="AO70" i="3"/>
  <c r="AM70" i="3"/>
  <c r="AK70" i="3"/>
  <c r="AM68" i="3"/>
  <c r="AK68" i="3"/>
  <c r="AO68" i="3"/>
  <c r="AI68" i="3"/>
  <c r="AI66" i="3"/>
  <c r="AO66" i="3"/>
  <c r="AM66" i="3"/>
  <c r="AK66" i="3"/>
  <c r="AM64" i="3"/>
  <c r="AK64" i="3"/>
  <c r="AO64" i="3"/>
  <c r="AI64" i="3"/>
  <c r="AK63" i="3"/>
  <c r="AO63" i="3"/>
  <c r="AI63" i="3"/>
  <c r="AM63" i="3"/>
  <c r="AO61" i="3"/>
  <c r="AM61" i="3"/>
  <c r="AK61" i="3"/>
  <c r="AI61" i="3"/>
  <c r="AK59" i="3"/>
  <c r="AO59" i="3"/>
  <c r="AI59" i="3"/>
  <c r="AM59" i="3"/>
  <c r="AO57" i="3"/>
  <c r="AM57" i="3"/>
  <c r="AK57" i="3"/>
  <c r="AI57" i="3"/>
  <c r="AK55" i="3"/>
  <c r="AO55" i="3"/>
  <c r="AI55" i="3"/>
  <c r="AM55" i="3"/>
  <c r="AO53" i="3"/>
  <c r="AK53" i="3"/>
  <c r="AI53" i="3"/>
  <c r="AM53" i="3"/>
  <c r="AK51" i="3"/>
  <c r="AM51" i="3"/>
  <c r="AO51" i="3"/>
  <c r="AI51" i="3"/>
  <c r="AO97" i="3"/>
  <c r="AI97" i="3"/>
  <c r="AM97" i="3"/>
  <c r="AK97" i="3"/>
  <c r="AK95" i="3"/>
  <c r="AO95" i="3"/>
  <c r="AI95" i="3"/>
  <c r="AM95" i="3"/>
  <c r="AI94" i="3"/>
  <c r="AM94" i="3"/>
  <c r="AK94" i="3"/>
  <c r="AO94" i="3"/>
  <c r="AM92" i="3"/>
  <c r="AO92" i="3"/>
  <c r="AI92" i="3"/>
  <c r="AK92" i="3"/>
  <c r="AI90" i="3"/>
  <c r="AK90" i="3"/>
  <c r="AO90" i="3"/>
  <c r="AM90" i="3"/>
  <c r="AM88" i="3"/>
  <c r="AK88" i="3"/>
  <c r="AO88" i="3"/>
  <c r="AI88" i="3"/>
  <c r="AI86" i="3"/>
  <c r="AO86" i="3"/>
  <c r="AM86" i="3"/>
  <c r="AK86" i="3"/>
  <c r="AM84" i="3"/>
  <c r="AK84" i="3"/>
  <c r="AO84" i="3"/>
  <c r="AI84" i="3"/>
  <c r="AO81" i="3"/>
  <c r="AI81" i="3"/>
  <c r="AM81" i="3"/>
  <c r="AK81" i="3"/>
  <c r="AK79" i="3"/>
  <c r="AO79" i="3"/>
  <c r="AI79" i="3"/>
  <c r="AM79" i="3"/>
  <c r="AO77" i="3"/>
  <c r="AM77" i="3"/>
  <c r="AK77" i="3"/>
  <c r="AI77" i="3"/>
  <c r="AK75" i="3"/>
  <c r="AO75" i="3"/>
  <c r="AI75" i="3"/>
  <c r="AM75" i="3"/>
  <c r="AO73" i="3"/>
  <c r="AM73" i="3"/>
  <c r="AK73" i="3"/>
  <c r="AI73" i="3"/>
  <c r="AK71" i="3"/>
  <c r="AO71" i="3"/>
  <c r="AI71" i="3"/>
  <c r="AM71" i="3"/>
  <c r="AO69" i="3"/>
  <c r="AK69" i="3"/>
  <c r="AI69" i="3"/>
  <c r="AM69" i="3"/>
  <c r="AK67" i="3"/>
  <c r="AM67" i="3"/>
  <c r="AO67" i="3"/>
  <c r="AI67" i="3"/>
  <c r="AO65" i="3"/>
  <c r="AI65" i="3"/>
  <c r="AM65" i="3"/>
  <c r="AK65" i="3"/>
  <c r="AI62" i="3"/>
  <c r="AM62" i="3"/>
  <c r="AK62" i="3"/>
  <c r="AO62" i="3"/>
  <c r="AM60" i="3"/>
  <c r="AO60" i="3"/>
  <c r="AI60" i="3"/>
  <c r="AK60" i="3"/>
  <c r="AI58" i="3"/>
  <c r="AK58" i="3"/>
  <c r="AO58" i="3"/>
  <c r="AM58" i="3"/>
  <c r="AM56" i="3"/>
  <c r="AK56" i="3"/>
  <c r="AI56" i="3"/>
  <c r="AO56" i="3"/>
  <c r="AI54" i="3"/>
  <c r="AO54" i="3"/>
  <c r="AM54" i="3"/>
  <c r="AK54" i="3"/>
  <c r="AM52" i="3"/>
  <c r="AK52" i="3"/>
  <c r="AO52" i="3"/>
  <c r="AI52" i="3"/>
  <c r="AI25" i="3"/>
  <c r="AI31" i="3"/>
  <c r="AI36" i="3"/>
  <c r="AI41" i="3"/>
  <c r="AI47" i="3"/>
  <c r="AK24" i="3"/>
  <c r="AK29" i="3"/>
  <c r="AK34" i="3"/>
  <c r="AK40" i="3"/>
  <c r="AK45" i="3"/>
  <c r="AK50" i="3"/>
  <c r="AM22" i="3"/>
  <c r="AM27" i="3"/>
  <c r="AM33" i="3"/>
  <c r="AM38" i="3"/>
  <c r="AM43" i="3"/>
  <c r="AM49" i="3"/>
  <c r="AO26" i="3"/>
  <c r="AO31" i="3"/>
  <c r="AO36" i="3"/>
  <c r="AO42" i="3"/>
  <c r="AO47" i="3"/>
  <c r="AI27" i="3"/>
  <c r="AI32" i="3"/>
  <c r="AI37" i="3"/>
  <c r="AI43" i="3"/>
  <c r="AI48" i="3"/>
  <c r="AK25" i="3"/>
  <c r="AK30" i="3"/>
  <c r="AK36" i="3"/>
  <c r="AK41" i="3"/>
  <c r="AK46" i="3"/>
  <c r="AM23" i="3"/>
  <c r="AM29" i="3"/>
  <c r="AM34" i="3"/>
  <c r="AM39" i="3"/>
  <c r="AM45" i="3"/>
  <c r="AM50" i="3"/>
  <c r="AO22" i="3"/>
  <c r="AO27" i="3"/>
  <c r="AO32" i="3"/>
  <c r="AO38" i="3"/>
  <c r="AO43" i="3"/>
  <c r="AO48" i="3"/>
  <c r="AI23" i="3"/>
  <c r="AI28" i="3"/>
  <c r="AI33" i="3"/>
  <c r="AI39" i="3"/>
  <c r="AI44" i="3"/>
  <c r="AI49" i="3"/>
  <c r="AK14" i="3"/>
  <c r="AK26" i="3"/>
  <c r="AK32" i="3"/>
  <c r="AK37" i="3"/>
  <c r="AK42" i="3"/>
  <c r="AK48" i="3"/>
  <c r="AM25" i="3"/>
  <c r="AM30" i="3"/>
  <c r="AM35" i="3"/>
  <c r="AM41" i="3"/>
  <c r="AM46" i="3"/>
  <c r="AO10" i="3"/>
  <c r="AO28" i="3"/>
  <c r="AO34" i="3"/>
  <c r="AO39" i="3"/>
  <c r="AO44" i="3"/>
  <c r="AO50" i="3"/>
  <c r="AI99" i="3"/>
  <c r="AK99" i="3"/>
  <c r="AM99" i="3"/>
  <c r="AM21" i="3"/>
  <c r="AO21" i="3"/>
  <c r="AM20" i="3"/>
  <c r="Z7" i="7" l="1"/>
  <c r="Y8" i="7" s="1"/>
  <c r="F104" i="3"/>
  <c r="D4" i="21"/>
  <c r="D1" i="7"/>
  <c r="Z8" i="7" l="1"/>
  <c r="Y9" i="7" s="1"/>
  <c r="C41" i="17"/>
  <c r="B41" i="17"/>
  <c r="C37" i="17"/>
  <c r="G37" i="17" s="1"/>
  <c r="Z9" i="7" l="1"/>
  <c r="Y10" i="7" s="1"/>
  <c r="M20" i="17"/>
  <c r="M21" i="17"/>
  <c r="M22" i="17"/>
  <c r="M23" i="17"/>
  <c r="M24" i="17"/>
  <c r="M25" i="17"/>
  <c r="M26" i="17"/>
  <c r="M27" i="17"/>
  <c r="M28" i="17"/>
  <c r="M30" i="17"/>
  <c r="K24" i="17"/>
  <c r="L24" i="17" s="1"/>
  <c r="C24" i="17" s="1"/>
  <c r="K25" i="17"/>
  <c r="L25" i="17" s="1"/>
  <c r="C25" i="17" s="1"/>
  <c r="K26" i="17"/>
  <c r="L26" i="17" s="1"/>
  <c r="C26" i="17" s="1"/>
  <c r="K27" i="17"/>
  <c r="L27" i="17" s="1"/>
  <c r="C27" i="17" s="1"/>
  <c r="C28" i="17"/>
  <c r="K12" i="17"/>
  <c r="K13" i="17"/>
  <c r="L13" i="17" s="1"/>
  <c r="K14" i="17"/>
  <c r="L14" i="17" s="1"/>
  <c r="K15" i="17"/>
  <c r="L15" i="17" s="1"/>
  <c r="K16" i="17"/>
  <c r="L16" i="17" s="1"/>
  <c r="K17" i="17"/>
  <c r="L17" i="17" s="1"/>
  <c r="K18" i="17"/>
  <c r="L18" i="17" s="1"/>
  <c r="C18" i="17" s="1"/>
  <c r="K19" i="17"/>
  <c r="L19" i="17" s="1"/>
  <c r="C19" i="17" s="1"/>
  <c r="K20" i="17"/>
  <c r="L20" i="17" s="1"/>
  <c r="C20" i="17" s="1"/>
  <c r="K21" i="17"/>
  <c r="L21" i="17" s="1"/>
  <c r="C21" i="17" s="1"/>
  <c r="K22" i="17"/>
  <c r="L22" i="17" s="1"/>
  <c r="C22" i="17" s="1"/>
  <c r="K23" i="17"/>
  <c r="L23" i="17" s="1"/>
  <c r="C23" i="17" s="1"/>
  <c r="Z10" i="7" l="1"/>
  <c r="Y11" i="7" s="1"/>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S12" i="3"/>
  <c r="S13" i="3"/>
  <c r="S14" i="3"/>
  <c r="S15" i="3"/>
  <c r="S16" i="3"/>
  <c r="S17" i="3"/>
  <c r="S18" i="3"/>
  <c r="S19" i="3"/>
  <c r="S20" i="3"/>
  <c r="S21" i="3"/>
  <c r="S22" i="3"/>
  <c r="S23" i="3"/>
  <c r="S24" i="3"/>
  <c r="S25" i="3"/>
  <c r="S26" i="3"/>
  <c r="S27"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Z11" i="7" l="1"/>
  <c r="Y12" i="7" s="1"/>
  <c r="C40" i="17"/>
  <c r="B40" i="17"/>
  <c r="Z12" i="7" l="1"/>
  <c r="Y13" i="7" s="1"/>
  <c r="B8" i="17"/>
  <c r="Z13" i="7" l="1"/>
  <c r="Y14" i="7" s="1"/>
  <c r="L100" i="3"/>
  <c r="J100" i="3"/>
  <c r="H100" i="3"/>
  <c r="F100" i="3" s="1"/>
  <c r="C35" i="17" s="1"/>
  <c r="Z14" i="7" l="1"/>
  <c r="Y15" i="7" s="1"/>
  <c r="G35" i="17"/>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Z15" i="7" l="1"/>
  <c r="Y16" i="7" s="1"/>
  <c r="AJ12" i="3"/>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Z16" i="7" l="1"/>
  <c r="Y17" i="7" s="1"/>
  <c r="AH12" i="3"/>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Z17" i="7" l="1"/>
  <c r="Y18" i="7" s="1"/>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29" i="3"/>
  <c r="AA28" i="3"/>
  <c r="Z18" i="7" l="1"/>
  <c r="Y19" i="7" s="1"/>
  <c r="C2" i="21"/>
  <c r="A5" i="17"/>
  <c r="G3" i="17"/>
  <c r="M19" i="17"/>
  <c r="M32" i="17"/>
  <c r="M33"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Z19" i="7" l="1"/>
  <c r="E97" i="2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5" i="21"/>
  <c r="K4" i="21"/>
  <c r="I5" i="21"/>
  <c r="I4"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F41" i="17"/>
  <c r="M12" i="17"/>
  <c r="N12" i="17" s="1"/>
  <c r="G12" i="17" s="1"/>
  <c r="M13" i="17"/>
  <c r="N13" i="17" s="1"/>
  <c r="G13" i="17" s="1"/>
  <c r="M14" i="17"/>
  <c r="N14" i="17" s="1"/>
  <c r="G14" i="17" s="1"/>
  <c r="M15" i="17"/>
  <c r="N15" i="17" s="1"/>
  <c r="G15" i="17" s="1"/>
  <c r="M16" i="17"/>
  <c r="N16" i="17" s="1"/>
  <c r="G16" i="17" s="1"/>
  <c r="M17" i="17"/>
  <c r="N17" i="17" s="1"/>
  <c r="G17" i="17" s="1"/>
  <c r="M18" i="17"/>
  <c r="N18" i="17" s="1"/>
  <c r="G18" i="17" s="1"/>
  <c r="N19" i="17"/>
  <c r="G19" i="17" s="1"/>
  <c r="N20" i="17"/>
  <c r="G20" i="17" s="1"/>
  <c r="N21" i="17"/>
  <c r="N22" i="17"/>
  <c r="G22" i="17" s="1"/>
  <c r="N23" i="17"/>
  <c r="G23" i="17" s="1"/>
  <c r="N24" i="17"/>
  <c r="G24" i="17" s="1"/>
  <c r="N25" i="17"/>
  <c r="G25" i="17" s="1"/>
  <c r="N26" i="17"/>
  <c r="G26" i="17" s="1"/>
  <c r="N27" i="17"/>
  <c r="N28" i="17"/>
  <c r="N30" i="17"/>
  <c r="N32" i="17"/>
  <c r="N33" i="17"/>
  <c r="M11" i="17"/>
  <c r="N11" i="17" s="1"/>
  <c r="G11" i="17" s="1"/>
  <c r="K32" i="17"/>
  <c r="L32" i="17" s="1"/>
  <c r="K33" i="17"/>
  <c r="L33" i="17" s="1"/>
  <c r="L12" i="17"/>
  <c r="C12" i="17" s="1"/>
  <c r="C13" i="17"/>
  <c r="C14" i="17"/>
  <c r="C15" i="17"/>
  <c r="C16" i="17"/>
  <c r="C17" i="17"/>
  <c r="K11" i="17"/>
  <c r="L11" i="17" s="1"/>
  <c r="C11" i="17" s="1"/>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E2" i="2"/>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O90" i="2" l="1"/>
  <c r="S90" i="2"/>
  <c r="W90" i="2"/>
  <c r="P90" i="2"/>
  <c r="T90" i="2"/>
  <c r="X90" i="2"/>
  <c r="AB90" i="2"/>
  <c r="AF90" i="2"/>
  <c r="R90" i="2"/>
  <c r="Z90" i="2"/>
  <c r="AE90" i="2"/>
  <c r="AD90" i="2"/>
  <c r="U90" i="2"/>
  <c r="AA90" i="2"/>
  <c r="AG90" i="2"/>
  <c r="Y90" i="2"/>
  <c r="V90" i="2"/>
  <c r="AC90" i="2"/>
  <c r="AH90" i="2"/>
  <c r="Q90" i="2"/>
  <c r="O86" i="2"/>
  <c r="S86" i="2"/>
  <c r="W86" i="2"/>
  <c r="AA86" i="2"/>
  <c r="AE86" i="2"/>
  <c r="P86" i="2"/>
  <c r="T86" i="2"/>
  <c r="X86" i="2"/>
  <c r="AB86" i="2"/>
  <c r="AF86" i="2"/>
  <c r="R86" i="2"/>
  <c r="Z86" i="2"/>
  <c r="AH86" i="2"/>
  <c r="AG86" i="2"/>
  <c r="U86" i="2"/>
  <c r="AC86" i="2"/>
  <c r="Y86" i="2"/>
  <c r="V86" i="2"/>
  <c r="AD86" i="2"/>
  <c r="Q86" i="2"/>
  <c r="R82" i="2"/>
  <c r="V82" i="2"/>
  <c r="Z82" i="2"/>
  <c r="AD82" i="2"/>
  <c r="O82" i="2"/>
  <c r="S82" i="2"/>
  <c r="W82" i="2"/>
  <c r="AA82" i="2"/>
  <c r="AE82" i="2"/>
  <c r="P82" i="2"/>
  <c r="T82" i="2"/>
  <c r="X82" i="2"/>
  <c r="AB82" i="2"/>
  <c r="AF82" i="2"/>
  <c r="U82" i="2"/>
  <c r="AH82" i="2"/>
  <c r="Y82" i="2"/>
  <c r="Q82" i="2"/>
  <c r="AG82" i="2"/>
  <c r="AC82" i="2"/>
  <c r="P78" i="2"/>
  <c r="T78" i="2"/>
  <c r="X78" i="2"/>
  <c r="AB78" i="2"/>
  <c r="AF78" i="2"/>
  <c r="Q78" i="2"/>
  <c r="V78" i="2"/>
  <c r="AA78" i="2"/>
  <c r="AG78" i="2"/>
  <c r="R78" i="2"/>
  <c r="W78" i="2"/>
  <c r="AC78" i="2"/>
  <c r="AH78" i="2"/>
  <c r="S78" i="2"/>
  <c r="Y78" i="2"/>
  <c r="AD78" i="2"/>
  <c r="O78" i="2"/>
  <c r="U78" i="2"/>
  <c r="AE78" i="2"/>
  <c r="Z78" i="2"/>
  <c r="P74" i="2"/>
  <c r="T74" i="2"/>
  <c r="X74" i="2"/>
  <c r="AB74" i="2"/>
  <c r="AF74" i="2"/>
  <c r="Q74" i="2"/>
  <c r="V74" i="2"/>
  <c r="AA74" i="2"/>
  <c r="AG74" i="2"/>
  <c r="R74" i="2"/>
  <c r="W74" i="2"/>
  <c r="AC74" i="2"/>
  <c r="AH74" i="2"/>
  <c r="S74" i="2"/>
  <c r="Y74" i="2"/>
  <c r="AD74" i="2"/>
  <c r="AE74" i="2"/>
  <c r="O74" i="2"/>
  <c r="Z74" i="2"/>
  <c r="U74" i="2"/>
  <c r="R70" i="2"/>
  <c r="V70" i="2"/>
  <c r="Z70" i="2"/>
  <c r="AD70" i="2"/>
  <c r="AH70" i="2"/>
  <c r="P70" i="2"/>
  <c r="T70" i="2"/>
  <c r="X70" i="2"/>
  <c r="AB70" i="2"/>
  <c r="AF70" i="2"/>
  <c r="S70" i="2"/>
  <c r="AA70" i="2"/>
  <c r="U70" i="2"/>
  <c r="AC70" i="2"/>
  <c r="O70" i="2"/>
  <c r="W70" i="2"/>
  <c r="AE70" i="2"/>
  <c r="Q70" i="2"/>
  <c r="Y70" i="2"/>
  <c r="AG70" i="2"/>
  <c r="R66" i="2"/>
  <c r="V66" i="2"/>
  <c r="Z66" i="2"/>
  <c r="AD66" i="2"/>
  <c r="AH66" i="2"/>
  <c r="P66" i="2"/>
  <c r="T66" i="2"/>
  <c r="X66" i="2"/>
  <c r="AB66" i="2"/>
  <c r="AF66" i="2"/>
  <c r="S66" i="2"/>
  <c r="AA66" i="2"/>
  <c r="U66" i="2"/>
  <c r="AC66" i="2"/>
  <c r="O66" i="2"/>
  <c r="W66" i="2"/>
  <c r="AE66" i="2"/>
  <c r="AG66" i="2"/>
  <c r="Y66" i="2"/>
  <c r="Q66" i="2"/>
  <c r="R62" i="2"/>
  <c r="V62" i="2"/>
  <c r="Z62" i="2"/>
  <c r="AD62" i="2"/>
  <c r="AH62" i="2"/>
  <c r="P62" i="2"/>
  <c r="T62" i="2"/>
  <c r="X62" i="2"/>
  <c r="AB62" i="2"/>
  <c r="AF62" i="2"/>
  <c r="S62" i="2"/>
  <c r="AA62" i="2"/>
  <c r="U62" i="2"/>
  <c r="AC62" i="2"/>
  <c r="O62" i="2"/>
  <c r="W62" i="2"/>
  <c r="AE62" i="2"/>
  <c r="Q62" i="2"/>
  <c r="Y62" i="2"/>
  <c r="AG62" i="2"/>
  <c r="R58" i="2"/>
  <c r="V58" i="2"/>
  <c r="Z58" i="2"/>
  <c r="AD58" i="2"/>
  <c r="AH58" i="2"/>
  <c r="P58" i="2"/>
  <c r="T58" i="2"/>
  <c r="X58" i="2"/>
  <c r="AB58" i="2"/>
  <c r="AF58" i="2"/>
  <c r="S58" i="2"/>
  <c r="AA58" i="2"/>
  <c r="U58" i="2"/>
  <c r="AC58" i="2"/>
  <c r="O58" i="2"/>
  <c r="W58" i="2"/>
  <c r="AE58" i="2"/>
  <c r="AG58" i="2"/>
  <c r="Y58" i="2"/>
  <c r="Q58" i="2"/>
  <c r="O54" i="2"/>
  <c r="S54" i="2"/>
  <c r="W54" i="2"/>
  <c r="AA54" i="2"/>
  <c r="AE54" i="2"/>
  <c r="R54" i="2"/>
  <c r="X54" i="2"/>
  <c r="AC54" i="2"/>
  <c r="AH54" i="2"/>
  <c r="P54" i="2"/>
  <c r="U54" i="2"/>
  <c r="Z54" i="2"/>
  <c r="AF54" i="2"/>
  <c r="Y54" i="2"/>
  <c r="Q54" i="2"/>
  <c r="AB54" i="2"/>
  <c r="T54" i="2"/>
  <c r="AD54" i="2"/>
  <c r="AG54" i="2"/>
  <c r="V54" i="2"/>
  <c r="O50" i="2"/>
  <c r="S50" i="2"/>
  <c r="W50" i="2"/>
  <c r="AA50" i="2"/>
  <c r="AE50" i="2"/>
  <c r="R50" i="2"/>
  <c r="X50" i="2"/>
  <c r="AC50" i="2"/>
  <c r="AH50" i="2"/>
  <c r="P50" i="2"/>
  <c r="U50" i="2"/>
  <c r="Z50" i="2"/>
  <c r="AF50" i="2"/>
  <c r="T50" i="2"/>
  <c r="AD50" i="2"/>
  <c r="V50" i="2"/>
  <c r="AG50" i="2"/>
  <c r="Y50" i="2"/>
  <c r="AB50" i="2"/>
  <c r="Q50" i="2"/>
  <c r="Q46" i="2"/>
  <c r="U46" i="2"/>
  <c r="Y46" i="2"/>
  <c r="AC46" i="2"/>
  <c r="AG46" i="2"/>
  <c r="O46" i="2"/>
  <c r="S46" i="2"/>
  <c r="W46" i="2"/>
  <c r="AA46" i="2"/>
  <c r="AE46" i="2"/>
  <c r="V46" i="2"/>
  <c r="AD46" i="2"/>
  <c r="R46" i="2"/>
  <c r="Z46" i="2"/>
  <c r="AH46" i="2"/>
  <c r="X46" i="2"/>
  <c r="AB46" i="2"/>
  <c r="P46" i="2"/>
  <c r="AF46" i="2"/>
  <c r="T46" i="2"/>
  <c r="Q42" i="2"/>
  <c r="U42" i="2"/>
  <c r="Y42" i="2"/>
  <c r="AC42" i="2"/>
  <c r="AG42" i="2"/>
  <c r="O42" i="2"/>
  <c r="S42" i="2"/>
  <c r="W42" i="2"/>
  <c r="AA42" i="2"/>
  <c r="AE42" i="2"/>
  <c r="V42" i="2"/>
  <c r="AD42" i="2"/>
  <c r="R42" i="2"/>
  <c r="Z42" i="2"/>
  <c r="AH42" i="2"/>
  <c r="X42" i="2"/>
  <c r="AB42" i="2"/>
  <c r="P42" i="2"/>
  <c r="AF42" i="2"/>
  <c r="T42" i="2"/>
  <c r="Q38" i="2"/>
  <c r="U38" i="2"/>
  <c r="Y38" i="2"/>
  <c r="AC38" i="2"/>
  <c r="AG38" i="2"/>
  <c r="O38" i="2"/>
  <c r="S38" i="2"/>
  <c r="W38" i="2"/>
  <c r="AA38" i="2"/>
  <c r="AE38" i="2"/>
  <c r="V38" i="2"/>
  <c r="AD38" i="2"/>
  <c r="R38" i="2"/>
  <c r="Z38" i="2"/>
  <c r="AH38" i="2"/>
  <c r="X38" i="2"/>
  <c r="AB38" i="2"/>
  <c r="P38" i="2"/>
  <c r="AF38" i="2"/>
  <c r="T38" i="2"/>
  <c r="Q34" i="2"/>
  <c r="U34" i="2"/>
  <c r="Y34" i="2"/>
  <c r="AC34" i="2"/>
  <c r="AG34" i="2"/>
  <c r="O34" i="2"/>
  <c r="S34" i="2"/>
  <c r="W34" i="2"/>
  <c r="AA34" i="2"/>
  <c r="AE34" i="2"/>
  <c r="V34" i="2"/>
  <c r="AD34" i="2"/>
  <c r="R34" i="2"/>
  <c r="Z34" i="2"/>
  <c r="AH34" i="2"/>
  <c r="X34" i="2"/>
  <c r="AB34" i="2"/>
  <c r="P34" i="2"/>
  <c r="AF34" i="2"/>
  <c r="T34" i="2"/>
  <c r="Q30" i="2"/>
  <c r="U30" i="2"/>
  <c r="Y30" i="2"/>
  <c r="AC30" i="2"/>
  <c r="AG30" i="2"/>
  <c r="S30" i="2"/>
  <c r="X30" i="2"/>
  <c r="AD30" i="2"/>
  <c r="P30" i="2"/>
  <c r="V30" i="2"/>
  <c r="AA30" i="2"/>
  <c r="AF30" i="2"/>
  <c r="O30" i="2"/>
  <c r="Z30" i="2"/>
  <c r="T30" i="2"/>
  <c r="AE30" i="2"/>
  <c r="R30" i="2"/>
  <c r="W30" i="2"/>
  <c r="AB30" i="2"/>
  <c r="AH30" i="2"/>
  <c r="O26" i="2"/>
  <c r="S26" i="2"/>
  <c r="W26" i="2"/>
  <c r="AA26" i="2"/>
  <c r="AE26" i="2"/>
  <c r="Q26" i="2"/>
  <c r="U26" i="2"/>
  <c r="Y26" i="2"/>
  <c r="AC26" i="2"/>
  <c r="AG26" i="2"/>
  <c r="T26" i="2"/>
  <c r="AB26" i="2"/>
  <c r="P26" i="2"/>
  <c r="X26" i="2"/>
  <c r="AF26" i="2"/>
  <c r="V26" i="2"/>
  <c r="AD26" i="2"/>
  <c r="R26" i="2"/>
  <c r="Z26" i="2"/>
  <c r="AH26" i="2"/>
  <c r="O22" i="2"/>
  <c r="S22" i="2"/>
  <c r="W22" i="2"/>
  <c r="AA22" i="2"/>
  <c r="AE22" i="2"/>
  <c r="Q22" i="2"/>
  <c r="U22" i="2"/>
  <c r="Y22" i="2"/>
  <c r="AC22" i="2"/>
  <c r="AG22" i="2"/>
  <c r="T22" i="2"/>
  <c r="AB22" i="2"/>
  <c r="P22" i="2"/>
  <c r="X22" i="2"/>
  <c r="AF22" i="2"/>
  <c r="V22" i="2"/>
  <c r="AD22" i="2"/>
  <c r="Z22" i="2"/>
  <c r="AH22" i="2"/>
  <c r="R22" i="2"/>
  <c r="O18" i="2"/>
  <c r="S18" i="2"/>
  <c r="W18" i="2"/>
  <c r="AA18" i="2"/>
  <c r="AE18" i="2"/>
  <c r="Q18" i="2"/>
  <c r="U18" i="2"/>
  <c r="Y18" i="2"/>
  <c r="AC18" i="2"/>
  <c r="AG18" i="2"/>
  <c r="T18" i="2"/>
  <c r="AB18" i="2"/>
  <c r="P18" i="2"/>
  <c r="X18" i="2"/>
  <c r="AF18" i="2"/>
  <c r="V18" i="2"/>
  <c r="AD18" i="2"/>
  <c r="R18" i="2"/>
  <c r="Z18" i="2"/>
  <c r="AH18" i="2"/>
  <c r="P14" i="2"/>
  <c r="T14" i="2"/>
  <c r="X14" i="2"/>
  <c r="AB14" i="2"/>
  <c r="AF14" i="2"/>
  <c r="Q14" i="2"/>
  <c r="V14" i="2"/>
  <c r="AA14" i="2"/>
  <c r="AG14" i="2"/>
  <c r="S14" i="2"/>
  <c r="Y14" i="2"/>
  <c r="AD14" i="2"/>
  <c r="R14" i="2"/>
  <c r="AC14" i="2"/>
  <c r="W14" i="2"/>
  <c r="AH14" i="2"/>
  <c r="U14" i="2"/>
  <c r="Z14" i="2"/>
  <c r="AE14" i="2"/>
  <c r="O14" i="2"/>
  <c r="O89" i="2"/>
  <c r="S89" i="2"/>
  <c r="W89" i="2"/>
  <c r="AA89" i="2"/>
  <c r="AE89" i="2"/>
  <c r="P89" i="2"/>
  <c r="T89" i="2"/>
  <c r="X89" i="2"/>
  <c r="AB89" i="2"/>
  <c r="AF89" i="2"/>
  <c r="V89" i="2"/>
  <c r="AD89" i="2"/>
  <c r="Q89" i="2"/>
  <c r="Y89" i="2"/>
  <c r="AG89" i="2"/>
  <c r="U89" i="2"/>
  <c r="R89" i="2"/>
  <c r="Z89" i="2"/>
  <c r="AH89" i="2"/>
  <c r="AC89" i="2"/>
  <c r="O85" i="2"/>
  <c r="S85" i="2"/>
  <c r="W85" i="2"/>
  <c r="AA85" i="2"/>
  <c r="AE85" i="2"/>
  <c r="P85" i="2"/>
  <c r="T85" i="2"/>
  <c r="X85" i="2"/>
  <c r="AB85" i="2"/>
  <c r="AF85" i="2"/>
  <c r="V85" i="2"/>
  <c r="AD85" i="2"/>
  <c r="Q85" i="2"/>
  <c r="Y85" i="2"/>
  <c r="AG85" i="2"/>
  <c r="U85" i="2"/>
  <c r="AC85" i="2"/>
  <c r="R85" i="2"/>
  <c r="Z85" i="2"/>
  <c r="AH85" i="2"/>
  <c r="R81" i="2"/>
  <c r="V81" i="2"/>
  <c r="Z81" i="2"/>
  <c r="AD81" i="2"/>
  <c r="AH81" i="2"/>
  <c r="O81" i="2"/>
  <c r="S81" i="2"/>
  <c r="W81" i="2"/>
  <c r="AA81" i="2"/>
  <c r="AE81" i="2"/>
  <c r="P81" i="2"/>
  <c r="T81" i="2"/>
  <c r="X81" i="2"/>
  <c r="AB81" i="2"/>
  <c r="AF81" i="2"/>
  <c r="Y81" i="2"/>
  <c r="AC81" i="2"/>
  <c r="U81" i="2"/>
  <c r="Q81" i="2"/>
  <c r="AG81" i="2"/>
  <c r="P77" i="2"/>
  <c r="T77" i="2"/>
  <c r="X77" i="2"/>
  <c r="AB77" i="2"/>
  <c r="AF77" i="2"/>
  <c r="O77" i="2"/>
  <c r="U77" i="2"/>
  <c r="Z77" i="2"/>
  <c r="AE77" i="2"/>
  <c r="Q77" i="2"/>
  <c r="V77" i="2"/>
  <c r="AA77" i="2"/>
  <c r="AG77" i="2"/>
  <c r="R77" i="2"/>
  <c r="W77" i="2"/>
  <c r="AC77" i="2"/>
  <c r="AH77" i="2"/>
  <c r="S77" i="2"/>
  <c r="AD77" i="2"/>
  <c r="Y77" i="2"/>
  <c r="P73" i="2"/>
  <c r="T73" i="2"/>
  <c r="X73" i="2"/>
  <c r="AB73" i="2"/>
  <c r="AF73" i="2"/>
  <c r="O73" i="2"/>
  <c r="U73" i="2"/>
  <c r="Z73" i="2"/>
  <c r="AE73" i="2"/>
  <c r="Q73" i="2"/>
  <c r="V73" i="2"/>
  <c r="AA73" i="2"/>
  <c r="AG73" i="2"/>
  <c r="R73" i="2"/>
  <c r="W73" i="2"/>
  <c r="AC73" i="2"/>
  <c r="AH73" i="2"/>
  <c r="AD73" i="2"/>
  <c r="Y73" i="2"/>
  <c r="S73" i="2"/>
  <c r="R69" i="2"/>
  <c r="V69" i="2"/>
  <c r="Z69" i="2"/>
  <c r="AD69" i="2"/>
  <c r="AH69" i="2"/>
  <c r="P69" i="2"/>
  <c r="T69" i="2"/>
  <c r="X69" i="2"/>
  <c r="AB69" i="2"/>
  <c r="AF69" i="2"/>
  <c r="O69" i="2"/>
  <c r="W69" i="2"/>
  <c r="AE69" i="2"/>
  <c r="Q69" i="2"/>
  <c r="Y69" i="2"/>
  <c r="AG69" i="2"/>
  <c r="S69" i="2"/>
  <c r="AA69" i="2"/>
  <c r="AC69" i="2"/>
  <c r="U69" i="2"/>
  <c r="R65" i="2"/>
  <c r="V65" i="2"/>
  <c r="Z65" i="2"/>
  <c r="AD65" i="2"/>
  <c r="AH65" i="2"/>
  <c r="P65" i="2"/>
  <c r="T65" i="2"/>
  <c r="X65" i="2"/>
  <c r="AB65" i="2"/>
  <c r="AF65" i="2"/>
  <c r="O65" i="2"/>
  <c r="W65" i="2"/>
  <c r="AE65" i="2"/>
  <c r="Q65" i="2"/>
  <c r="Y65" i="2"/>
  <c r="AG65" i="2"/>
  <c r="S65" i="2"/>
  <c r="AA65" i="2"/>
  <c r="U65" i="2"/>
  <c r="AC65" i="2"/>
  <c r="R61" i="2"/>
  <c r="V61" i="2"/>
  <c r="Z61" i="2"/>
  <c r="AD61" i="2"/>
  <c r="AH61" i="2"/>
  <c r="P61" i="2"/>
  <c r="T61" i="2"/>
  <c r="X61" i="2"/>
  <c r="AB61" i="2"/>
  <c r="AF61" i="2"/>
  <c r="O61" i="2"/>
  <c r="W61" i="2"/>
  <c r="AE61" i="2"/>
  <c r="Q61" i="2"/>
  <c r="Y61" i="2"/>
  <c r="AG61" i="2"/>
  <c r="S61" i="2"/>
  <c r="AA61" i="2"/>
  <c r="AC61" i="2"/>
  <c r="U61" i="2"/>
  <c r="R57" i="2"/>
  <c r="V57" i="2"/>
  <c r="Z57" i="2"/>
  <c r="AD57" i="2"/>
  <c r="AH57" i="2"/>
  <c r="P57" i="2"/>
  <c r="T57" i="2"/>
  <c r="X57" i="2"/>
  <c r="AB57" i="2"/>
  <c r="AF57" i="2"/>
  <c r="O57" i="2"/>
  <c r="W57" i="2"/>
  <c r="AE57" i="2"/>
  <c r="Q57" i="2"/>
  <c r="Y57" i="2"/>
  <c r="AG57" i="2"/>
  <c r="S57" i="2"/>
  <c r="AA57" i="2"/>
  <c r="U57" i="2"/>
  <c r="AC57" i="2"/>
  <c r="O53" i="2"/>
  <c r="S53" i="2"/>
  <c r="W53" i="2"/>
  <c r="AA53" i="2"/>
  <c r="AE53" i="2"/>
  <c r="Q53" i="2"/>
  <c r="V53" i="2"/>
  <c r="AB53" i="2"/>
  <c r="AG53" i="2"/>
  <c r="T53" i="2"/>
  <c r="Y53" i="2"/>
  <c r="AD53" i="2"/>
  <c r="X53" i="2"/>
  <c r="AH53" i="2"/>
  <c r="P53" i="2"/>
  <c r="Z53" i="2"/>
  <c r="R53" i="2"/>
  <c r="AC53" i="2"/>
  <c r="U53" i="2"/>
  <c r="AF53" i="2"/>
  <c r="O49" i="2"/>
  <c r="S49" i="2"/>
  <c r="W49" i="2"/>
  <c r="AA49" i="2"/>
  <c r="AE49" i="2"/>
  <c r="Q49" i="2"/>
  <c r="V49" i="2"/>
  <c r="AB49" i="2"/>
  <c r="AG49" i="2"/>
  <c r="T49" i="2"/>
  <c r="Y49" i="2"/>
  <c r="AD49" i="2"/>
  <c r="R49" i="2"/>
  <c r="AC49" i="2"/>
  <c r="U49" i="2"/>
  <c r="AF49" i="2"/>
  <c r="X49" i="2"/>
  <c r="AH49" i="2"/>
  <c r="P49" i="2"/>
  <c r="Z49" i="2"/>
  <c r="Q45" i="2"/>
  <c r="U45" i="2"/>
  <c r="Y45" i="2"/>
  <c r="AC45" i="2"/>
  <c r="AG45" i="2"/>
  <c r="O45" i="2"/>
  <c r="S45" i="2"/>
  <c r="W45" i="2"/>
  <c r="AA45" i="2"/>
  <c r="AE45" i="2"/>
  <c r="R45" i="2"/>
  <c r="Z45" i="2"/>
  <c r="AH45" i="2"/>
  <c r="V45" i="2"/>
  <c r="AD45" i="2"/>
  <c r="AB45" i="2"/>
  <c r="P45" i="2"/>
  <c r="AF45" i="2"/>
  <c r="T45" i="2"/>
  <c r="X45" i="2"/>
  <c r="Q41" i="2"/>
  <c r="U41" i="2"/>
  <c r="Y41" i="2"/>
  <c r="AC41" i="2"/>
  <c r="AG41" i="2"/>
  <c r="O41" i="2"/>
  <c r="S41" i="2"/>
  <c r="W41" i="2"/>
  <c r="AA41" i="2"/>
  <c r="AE41" i="2"/>
  <c r="R41" i="2"/>
  <c r="Z41" i="2"/>
  <c r="AH41" i="2"/>
  <c r="V41" i="2"/>
  <c r="AD41" i="2"/>
  <c r="AB41" i="2"/>
  <c r="P41" i="2"/>
  <c r="AF41" i="2"/>
  <c r="T41" i="2"/>
  <c r="X41" i="2"/>
  <c r="Q37" i="2"/>
  <c r="U37" i="2"/>
  <c r="Y37" i="2"/>
  <c r="AC37" i="2"/>
  <c r="AG37" i="2"/>
  <c r="O37" i="2"/>
  <c r="S37" i="2"/>
  <c r="W37" i="2"/>
  <c r="AA37" i="2"/>
  <c r="AE37" i="2"/>
  <c r="R37" i="2"/>
  <c r="Z37" i="2"/>
  <c r="AH37" i="2"/>
  <c r="V37" i="2"/>
  <c r="AD37" i="2"/>
  <c r="AB37" i="2"/>
  <c r="P37" i="2"/>
  <c r="AF37" i="2"/>
  <c r="T37" i="2"/>
  <c r="X37" i="2"/>
  <c r="Q33" i="2"/>
  <c r="U33" i="2"/>
  <c r="Y33" i="2"/>
  <c r="AC33" i="2"/>
  <c r="AG33" i="2"/>
  <c r="O33" i="2"/>
  <c r="S33" i="2"/>
  <c r="W33" i="2"/>
  <c r="AA33" i="2"/>
  <c r="AE33" i="2"/>
  <c r="R33" i="2"/>
  <c r="Z33" i="2"/>
  <c r="AH33" i="2"/>
  <c r="V33" i="2"/>
  <c r="AD33" i="2"/>
  <c r="AB33" i="2"/>
  <c r="P33" i="2"/>
  <c r="AF33" i="2"/>
  <c r="T33" i="2"/>
  <c r="X33" i="2"/>
  <c r="O29" i="2"/>
  <c r="S29" i="2"/>
  <c r="Q29" i="2"/>
  <c r="U29" i="2"/>
  <c r="Y29" i="2"/>
  <c r="AC29" i="2"/>
  <c r="AG29" i="2"/>
  <c r="P29" i="2"/>
  <c r="W29" i="2"/>
  <c r="AB29" i="2"/>
  <c r="AH29" i="2"/>
  <c r="T29" i="2"/>
  <c r="Z29" i="2"/>
  <c r="AE29" i="2"/>
  <c r="X29" i="2"/>
  <c r="R29" i="2"/>
  <c r="AD29" i="2"/>
  <c r="V29" i="2"/>
  <c r="AA29" i="2"/>
  <c r="AF29" i="2"/>
  <c r="O25" i="2"/>
  <c r="S25" i="2"/>
  <c r="W25" i="2"/>
  <c r="AA25" i="2"/>
  <c r="AE25" i="2"/>
  <c r="Q25" i="2"/>
  <c r="U25" i="2"/>
  <c r="Y25" i="2"/>
  <c r="AC25" i="2"/>
  <c r="AG25" i="2"/>
  <c r="P25" i="2"/>
  <c r="X25" i="2"/>
  <c r="AF25" i="2"/>
  <c r="T25" i="2"/>
  <c r="AB25" i="2"/>
  <c r="Z25" i="2"/>
  <c r="R25" i="2"/>
  <c r="AH25" i="2"/>
  <c r="AD25" i="2"/>
  <c r="V25" i="2"/>
  <c r="O21" i="2"/>
  <c r="S21" i="2"/>
  <c r="W21" i="2"/>
  <c r="AA21" i="2"/>
  <c r="AE21" i="2"/>
  <c r="Q21" i="2"/>
  <c r="U21" i="2"/>
  <c r="Y21" i="2"/>
  <c r="AC21" i="2"/>
  <c r="AG21" i="2"/>
  <c r="P21" i="2"/>
  <c r="X21" i="2"/>
  <c r="AF21" i="2"/>
  <c r="T21" i="2"/>
  <c r="AB21" i="2"/>
  <c r="Z21" i="2"/>
  <c r="R21" i="2"/>
  <c r="AH21" i="2"/>
  <c r="V21" i="2"/>
  <c r="AD21" i="2"/>
  <c r="P17" i="2"/>
  <c r="T17" i="2"/>
  <c r="X17" i="2"/>
  <c r="AB17" i="2"/>
  <c r="O17" i="2"/>
  <c r="U17" i="2"/>
  <c r="Z17" i="2"/>
  <c r="AE17" i="2"/>
  <c r="R17" i="2"/>
  <c r="W17" i="2"/>
  <c r="AC17" i="2"/>
  <c r="AG17" i="2"/>
  <c r="V17" i="2"/>
  <c r="AF17" i="2"/>
  <c r="Q17" i="2"/>
  <c r="AA17" i="2"/>
  <c r="Y17" i="2"/>
  <c r="AH17" i="2"/>
  <c r="AD17" i="2"/>
  <c r="S17" i="2"/>
  <c r="O88" i="2"/>
  <c r="S88" i="2"/>
  <c r="W88" i="2"/>
  <c r="AA88" i="2"/>
  <c r="AE88" i="2"/>
  <c r="P88" i="2"/>
  <c r="T88" i="2"/>
  <c r="X88" i="2"/>
  <c r="AB88" i="2"/>
  <c r="AF88" i="2"/>
  <c r="R88" i="2"/>
  <c r="Z88" i="2"/>
  <c r="AH88" i="2"/>
  <c r="AG88" i="2"/>
  <c r="U88" i="2"/>
  <c r="AC88" i="2"/>
  <c r="Q88" i="2"/>
  <c r="V88" i="2"/>
  <c r="AD88" i="2"/>
  <c r="Y88" i="2"/>
  <c r="O84" i="2"/>
  <c r="S84" i="2"/>
  <c r="W84" i="2"/>
  <c r="AA84" i="2"/>
  <c r="AE84" i="2"/>
  <c r="P84" i="2"/>
  <c r="T84" i="2"/>
  <c r="X84" i="2"/>
  <c r="AB84" i="2"/>
  <c r="AF84" i="2"/>
  <c r="R84" i="2"/>
  <c r="Z84" i="2"/>
  <c r="AH84" i="2"/>
  <c r="U84" i="2"/>
  <c r="AC84" i="2"/>
  <c r="Q84" i="2"/>
  <c r="Y84" i="2"/>
  <c r="AG84" i="2"/>
  <c r="V84" i="2"/>
  <c r="AD84" i="2"/>
  <c r="R80" i="2"/>
  <c r="V80" i="2"/>
  <c r="Z80" i="2"/>
  <c r="AD80" i="2"/>
  <c r="AH80" i="2"/>
  <c r="O80" i="2"/>
  <c r="S80" i="2"/>
  <c r="W80" i="2"/>
  <c r="AA80" i="2"/>
  <c r="AE80" i="2"/>
  <c r="P80" i="2"/>
  <c r="T80" i="2"/>
  <c r="X80" i="2"/>
  <c r="AB80" i="2"/>
  <c r="AF80" i="2"/>
  <c r="AC80" i="2"/>
  <c r="Q80" i="2"/>
  <c r="AG80" i="2"/>
  <c r="Y80" i="2"/>
  <c r="U80" i="2"/>
  <c r="P76" i="2"/>
  <c r="T76" i="2"/>
  <c r="X76" i="2"/>
  <c r="AB76" i="2"/>
  <c r="AF76" i="2"/>
  <c r="S76" i="2"/>
  <c r="Y76" i="2"/>
  <c r="AD76" i="2"/>
  <c r="O76" i="2"/>
  <c r="U76" i="2"/>
  <c r="Z76" i="2"/>
  <c r="AE76" i="2"/>
  <c r="Q76" i="2"/>
  <c r="V76" i="2"/>
  <c r="AA76" i="2"/>
  <c r="AG76" i="2"/>
  <c r="AH76" i="2"/>
  <c r="R76" i="2"/>
  <c r="AC76" i="2"/>
  <c r="W76" i="2"/>
  <c r="P72" i="2"/>
  <c r="T72" i="2"/>
  <c r="X72" i="2"/>
  <c r="AB72" i="2"/>
  <c r="AF72" i="2"/>
  <c r="S72" i="2"/>
  <c r="Y72" i="2"/>
  <c r="AD72" i="2"/>
  <c r="O72" i="2"/>
  <c r="U72" i="2"/>
  <c r="Z72" i="2"/>
  <c r="AE72" i="2"/>
  <c r="Q72" i="2"/>
  <c r="V72" i="2"/>
  <c r="AA72" i="2"/>
  <c r="AG72" i="2"/>
  <c r="AC72" i="2"/>
  <c r="AH72" i="2"/>
  <c r="W72" i="2"/>
  <c r="R72" i="2"/>
  <c r="R68" i="2"/>
  <c r="V68" i="2"/>
  <c r="Z68" i="2"/>
  <c r="AD68" i="2"/>
  <c r="AH68" i="2"/>
  <c r="P68" i="2"/>
  <c r="T68" i="2"/>
  <c r="X68" i="2"/>
  <c r="AB68" i="2"/>
  <c r="AF68" i="2"/>
  <c r="S68" i="2"/>
  <c r="AA68" i="2"/>
  <c r="U68" i="2"/>
  <c r="AC68" i="2"/>
  <c r="O68" i="2"/>
  <c r="W68" i="2"/>
  <c r="AE68" i="2"/>
  <c r="Y68" i="2"/>
  <c r="AG68" i="2"/>
  <c r="Q68" i="2"/>
  <c r="R64" i="2"/>
  <c r="V64" i="2"/>
  <c r="Z64" i="2"/>
  <c r="AD64" i="2"/>
  <c r="AH64" i="2"/>
  <c r="P64" i="2"/>
  <c r="T64" i="2"/>
  <c r="X64" i="2"/>
  <c r="AB64" i="2"/>
  <c r="AF64" i="2"/>
  <c r="S64" i="2"/>
  <c r="AA64" i="2"/>
  <c r="U64" i="2"/>
  <c r="AC64" i="2"/>
  <c r="O64" i="2"/>
  <c r="W64" i="2"/>
  <c r="AE64" i="2"/>
  <c r="Q64" i="2"/>
  <c r="AG64" i="2"/>
  <c r="Y64" i="2"/>
  <c r="R60" i="2"/>
  <c r="V60" i="2"/>
  <c r="Z60" i="2"/>
  <c r="AD60" i="2"/>
  <c r="AH60" i="2"/>
  <c r="P60" i="2"/>
  <c r="T60" i="2"/>
  <c r="X60" i="2"/>
  <c r="AB60" i="2"/>
  <c r="AF60" i="2"/>
  <c r="S60" i="2"/>
  <c r="AA60" i="2"/>
  <c r="U60" i="2"/>
  <c r="AC60" i="2"/>
  <c r="O60" i="2"/>
  <c r="W60" i="2"/>
  <c r="AE60" i="2"/>
  <c r="Y60" i="2"/>
  <c r="AG60" i="2"/>
  <c r="Q60" i="2"/>
  <c r="O56" i="2"/>
  <c r="S56" i="2"/>
  <c r="W56" i="2"/>
  <c r="P56" i="2"/>
  <c r="U56" i="2"/>
  <c r="Z56" i="2"/>
  <c r="AD56" i="2"/>
  <c r="AH56" i="2"/>
  <c r="R56" i="2"/>
  <c r="X56" i="2"/>
  <c r="AB56" i="2"/>
  <c r="AF56" i="2"/>
  <c r="Q56" i="2"/>
  <c r="AA56" i="2"/>
  <c r="T56" i="2"/>
  <c r="AC56" i="2"/>
  <c r="V56" i="2"/>
  <c r="AE56" i="2"/>
  <c r="AG56" i="2"/>
  <c r="Y56" i="2"/>
  <c r="O52" i="2"/>
  <c r="S52" i="2"/>
  <c r="W52" i="2"/>
  <c r="AA52" i="2"/>
  <c r="AE52" i="2"/>
  <c r="P52" i="2"/>
  <c r="U52" i="2"/>
  <c r="Z52" i="2"/>
  <c r="AF52" i="2"/>
  <c r="R52" i="2"/>
  <c r="X52" i="2"/>
  <c r="AC52" i="2"/>
  <c r="AH52" i="2"/>
  <c r="V52" i="2"/>
  <c r="AG52" i="2"/>
  <c r="Y52" i="2"/>
  <c r="Q52" i="2"/>
  <c r="AB52" i="2"/>
  <c r="AD52" i="2"/>
  <c r="T52" i="2"/>
  <c r="Q48" i="2"/>
  <c r="O48" i="2"/>
  <c r="S48" i="2"/>
  <c r="W48" i="2"/>
  <c r="AA48" i="2"/>
  <c r="AE48" i="2"/>
  <c r="U48" i="2"/>
  <c r="Z48" i="2"/>
  <c r="AF48" i="2"/>
  <c r="R48" i="2"/>
  <c r="X48" i="2"/>
  <c r="AC48" i="2"/>
  <c r="AH48" i="2"/>
  <c r="P48" i="2"/>
  <c r="AB48" i="2"/>
  <c r="T48" i="2"/>
  <c r="AD48" i="2"/>
  <c r="V48" i="2"/>
  <c r="AG48" i="2"/>
  <c r="Y48" i="2"/>
  <c r="Q44" i="2"/>
  <c r="U44" i="2"/>
  <c r="Y44" i="2"/>
  <c r="AC44" i="2"/>
  <c r="AG44" i="2"/>
  <c r="O44" i="2"/>
  <c r="S44" i="2"/>
  <c r="W44" i="2"/>
  <c r="AA44" i="2"/>
  <c r="AE44" i="2"/>
  <c r="V44" i="2"/>
  <c r="AD44" i="2"/>
  <c r="R44" i="2"/>
  <c r="Z44" i="2"/>
  <c r="AH44" i="2"/>
  <c r="P44" i="2"/>
  <c r="AF44" i="2"/>
  <c r="T44" i="2"/>
  <c r="X44" i="2"/>
  <c r="AB44" i="2"/>
  <c r="Q40" i="2"/>
  <c r="U40" i="2"/>
  <c r="Y40" i="2"/>
  <c r="AC40" i="2"/>
  <c r="AG40" i="2"/>
  <c r="O40" i="2"/>
  <c r="S40" i="2"/>
  <c r="W40" i="2"/>
  <c r="AA40" i="2"/>
  <c r="AE40" i="2"/>
  <c r="V40" i="2"/>
  <c r="AD40" i="2"/>
  <c r="R40" i="2"/>
  <c r="Z40" i="2"/>
  <c r="AH40" i="2"/>
  <c r="P40" i="2"/>
  <c r="AF40" i="2"/>
  <c r="T40" i="2"/>
  <c r="X40" i="2"/>
  <c r="AB40" i="2"/>
  <c r="Q36" i="2"/>
  <c r="U36" i="2"/>
  <c r="Y36" i="2"/>
  <c r="AC36" i="2"/>
  <c r="AG36" i="2"/>
  <c r="O36" i="2"/>
  <c r="S36" i="2"/>
  <c r="W36" i="2"/>
  <c r="AA36" i="2"/>
  <c r="AE36" i="2"/>
  <c r="V36" i="2"/>
  <c r="AD36" i="2"/>
  <c r="R36" i="2"/>
  <c r="Z36" i="2"/>
  <c r="AH36" i="2"/>
  <c r="P36" i="2"/>
  <c r="AF36" i="2"/>
  <c r="T36" i="2"/>
  <c r="X36" i="2"/>
  <c r="AB36" i="2"/>
  <c r="Q32" i="2"/>
  <c r="U32" i="2"/>
  <c r="Y32" i="2"/>
  <c r="AC32" i="2"/>
  <c r="AG32" i="2"/>
  <c r="O32" i="2"/>
  <c r="S32" i="2"/>
  <c r="W32" i="2"/>
  <c r="AA32" i="2"/>
  <c r="AE32" i="2"/>
  <c r="V32" i="2"/>
  <c r="AD32" i="2"/>
  <c r="R32" i="2"/>
  <c r="Z32" i="2"/>
  <c r="AH32" i="2"/>
  <c r="P32" i="2"/>
  <c r="AF32" i="2"/>
  <c r="T32" i="2"/>
  <c r="X32" i="2"/>
  <c r="AB32" i="2"/>
  <c r="O28" i="2"/>
  <c r="S28" i="2"/>
  <c r="W28" i="2"/>
  <c r="AA28" i="2"/>
  <c r="AE28" i="2"/>
  <c r="Q28" i="2"/>
  <c r="U28" i="2"/>
  <c r="Y28" i="2"/>
  <c r="AC28" i="2"/>
  <c r="AG28" i="2"/>
  <c r="T28" i="2"/>
  <c r="AB28" i="2"/>
  <c r="P28" i="2"/>
  <c r="X28" i="2"/>
  <c r="AF28" i="2"/>
  <c r="AD28" i="2"/>
  <c r="V28" i="2"/>
  <c r="AH28" i="2"/>
  <c r="R28" i="2"/>
  <c r="Z28" i="2"/>
  <c r="O24" i="2"/>
  <c r="S24" i="2"/>
  <c r="W24" i="2"/>
  <c r="AA24" i="2"/>
  <c r="AE24" i="2"/>
  <c r="Q24" i="2"/>
  <c r="U24" i="2"/>
  <c r="Y24" i="2"/>
  <c r="AC24" i="2"/>
  <c r="AG24" i="2"/>
  <c r="T24" i="2"/>
  <c r="AB24" i="2"/>
  <c r="P24" i="2"/>
  <c r="X24" i="2"/>
  <c r="AF24" i="2"/>
  <c r="AD24" i="2"/>
  <c r="V24" i="2"/>
  <c r="R24" i="2"/>
  <c r="Z24" i="2"/>
  <c r="AH24" i="2"/>
  <c r="O20" i="2"/>
  <c r="S20" i="2"/>
  <c r="W20" i="2"/>
  <c r="AA20" i="2"/>
  <c r="AE20" i="2"/>
  <c r="Q20" i="2"/>
  <c r="U20" i="2"/>
  <c r="Y20" i="2"/>
  <c r="AC20" i="2"/>
  <c r="AG20" i="2"/>
  <c r="T20" i="2"/>
  <c r="AB20" i="2"/>
  <c r="P20" i="2"/>
  <c r="X20" i="2"/>
  <c r="AF20" i="2"/>
  <c r="AD20" i="2"/>
  <c r="V20" i="2"/>
  <c r="AH20" i="2"/>
  <c r="R20" i="2"/>
  <c r="Z20" i="2"/>
  <c r="P16" i="2"/>
  <c r="T16" i="2"/>
  <c r="X16" i="2"/>
  <c r="AB16" i="2"/>
  <c r="AF16" i="2"/>
  <c r="S16" i="2"/>
  <c r="Y16" i="2"/>
  <c r="AD16" i="2"/>
  <c r="Q16" i="2"/>
  <c r="V16" i="2"/>
  <c r="AA16" i="2"/>
  <c r="AG16" i="2"/>
  <c r="U16" i="2"/>
  <c r="AE16" i="2"/>
  <c r="O16" i="2"/>
  <c r="Z16" i="2"/>
  <c r="W16" i="2"/>
  <c r="AH16" i="2"/>
  <c r="R16" i="2"/>
  <c r="AC16" i="2"/>
  <c r="O87" i="2"/>
  <c r="S87" i="2"/>
  <c r="W87" i="2"/>
  <c r="AA87" i="2"/>
  <c r="AE87" i="2"/>
  <c r="P87" i="2"/>
  <c r="T87" i="2"/>
  <c r="X87" i="2"/>
  <c r="AB87" i="2"/>
  <c r="AF87" i="2"/>
  <c r="V87" i="2"/>
  <c r="AD87" i="2"/>
  <c r="Q87" i="2"/>
  <c r="Y87" i="2"/>
  <c r="AG87" i="2"/>
  <c r="U87" i="2"/>
  <c r="R87" i="2"/>
  <c r="Z87" i="2"/>
  <c r="AH87" i="2"/>
  <c r="AC87" i="2"/>
  <c r="O83" i="2"/>
  <c r="S83" i="2"/>
  <c r="W83" i="2"/>
  <c r="AA83" i="2"/>
  <c r="AE83" i="2"/>
  <c r="P83" i="2"/>
  <c r="T83" i="2"/>
  <c r="X83" i="2"/>
  <c r="AB83" i="2"/>
  <c r="AF83" i="2"/>
  <c r="V83" i="2"/>
  <c r="AD83" i="2"/>
  <c r="U83" i="2"/>
  <c r="Q83" i="2"/>
  <c r="Y83" i="2"/>
  <c r="AG83" i="2"/>
  <c r="AC83" i="2"/>
  <c r="R83" i="2"/>
  <c r="Z83" i="2"/>
  <c r="AH83" i="2"/>
  <c r="P79" i="2"/>
  <c r="R79" i="2"/>
  <c r="V79" i="2"/>
  <c r="Z79" i="2"/>
  <c r="AD79" i="2"/>
  <c r="AH79" i="2"/>
  <c r="S79" i="2"/>
  <c r="W79" i="2"/>
  <c r="AA79" i="2"/>
  <c r="AE79" i="2"/>
  <c r="O79" i="2"/>
  <c r="T79" i="2"/>
  <c r="X79" i="2"/>
  <c r="AB79" i="2"/>
  <c r="AF79" i="2"/>
  <c r="Q79" i="2"/>
  <c r="AG79" i="2"/>
  <c r="U79" i="2"/>
  <c r="AC79" i="2"/>
  <c r="Y79" i="2"/>
  <c r="P75" i="2"/>
  <c r="T75" i="2"/>
  <c r="X75" i="2"/>
  <c r="AB75" i="2"/>
  <c r="AF75" i="2"/>
  <c r="R75" i="2"/>
  <c r="W75" i="2"/>
  <c r="AC75" i="2"/>
  <c r="AH75" i="2"/>
  <c r="S75" i="2"/>
  <c r="Y75" i="2"/>
  <c r="AD75" i="2"/>
  <c r="O75" i="2"/>
  <c r="U75" i="2"/>
  <c r="Z75" i="2"/>
  <c r="AE75" i="2"/>
  <c r="AG75" i="2"/>
  <c r="Q75" i="2"/>
  <c r="V75" i="2"/>
  <c r="AA75" i="2"/>
  <c r="R71" i="2"/>
  <c r="V71" i="2"/>
  <c r="P71" i="2"/>
  <c r="T71" i="2"/>
  <c r="X71" i="2"/>
  <c r="AB71" i="2"/>
  <c r="AF71" i="2"/>
  <c r="O71" i="2"/>
  <c r="W71" i="2"/>
  <c r="AC71" i="2"/>
  <c r="AH71" i="2"/>
  <c r="Q71" i="2"/>
  <c r="Y71" i="2"/>
  <c r="AD71" i="2"/>
  <c r="S71" i="2"/>
  <c r="Z71" i="2"/>
  <c r="AE71" i="2"/>
  <c r="AA71" i="2"/>
  <c r="AG71" i="2"/>
  <c r="U71" i="2"/>
  <c r="R67" i="2"/>
  <c r="V67" i="2"/>
  <c r="Z67" i="2"/>
  <c r="AD67" i="2"/>
  <c r="AH67" i="2"/>
  <c r="P67" i="2"/>
  <c r="T67" i="2"/>
  <c r="X67" i="2"/>
  <c r="AB67" i="2"/>
  <c r="AF67" i="2"/>
  <c r="O67" i="2"/>
  <c r="W67" i="2"/>
  <c r="AE67" i="2"/>
  <c r="Q67" i="2"/>
  <c r="Y67" i="2"/>
  <c r="AG67" i="2"/>
  <c r="S67" i="2"/>
  <c r="AA67" i="2"/>
  <c r="U67" i="2"/>
  <c r="AC67" i="2"/>
  <c r="R63" i="2"/>
  <c r="V63" i="2"/>
  <c r="Z63" i="2"/>
  <c r="AD63" i="2"/>
  <c r="AH63" i="2"/>
  <c r="P63" i="2"/>
  <c r="T63" i="2"/>
  <c r="X63" i="2"/>
  <c r="AB63" i="2"/>
  <c r="AF63" i="2"/>
  <c r="O63" i="2"/>
  <c r="W63" i="2"/>
  <c r="AE63" i="2"/>
  <c r="Q63" i="2"/>
  <c r="Y63" i="2"/>
  <c r="AG63" i="2"/>
  <c r="S63" i="2"/>
  <c r="AA63" i="2"/>
  <c r="AC63" i="2"/>
  <c r="U63" i="2"/>
  <c r="R59" i="2"/>
  <c r="V59" i="2"/>
  <c r="Z59" i="2"/>
  <c r="AD59" i="2"/>
  <c r="AH59" i="2"/>
  <c r="P59" i="2"/>
  <c r="T59" i="2"/>
  <c r="X59" i="2"/>
  <c r="AB59" i="2"/>
  <c r="AF59" i="2"/>
  <c r="O59" i="2"/>
  <c r="W59" i="2"/>
  <c r="AE59" i="2"/>
  <c r="Q59" i="2"/>
  <c r="Y59" i="2"/>
  <c r="AG59" i="2"/>
  <c r="S59" i="2"/>
  <c r="AA59" i="2"/>
  <c r="U59" i="2"/>
  <c r="AC59" i="2"/>
  <c r="O55" i="2"/>
  <c r="S55" i="2"/>
  <c r="W55" i="2"/>
  <c r="AA55" i="2"/>
  <c r="AE55" i="2"/>
  <c r="T55" i="2"/>
  <c r="Y55" i="2"/>
  <c r="AD55" i="2"/>
  <c r="Q55" i="2"/>
  <c r="V55" i="2"/>
  <c r="AB55" i="2"/>
  <c r="AG55" i="2"/>
  <c r="P55" i="2"/>
  <c r="Z55" i="2"/>
  <c r="R55" i="2"/>
  <c r="AC55" i="2"/>
  <c r="U55" i="2"/>
  <c r="AF55" i="2"/>
  <c r="X55" i="2"/>
  <c r="AH55" i="2"/>
  <c r="O51" i="2"/>
  <c r="S51" i="2"/>
  <c r="W51" i="2"/>
  <c r="AA51" i="2"/>
  <c r="AE51" i="2"/>
  <c r="T51" i="2"/>
  <c r="Y51" i="2"/>
  <c r="AD51" i="2"/>
  <c r="Q51" i="2"/>
  <c r="V51" i="2"/>
  <c r="AB51" i="2"/>
  <c r="AG51" i="2"/>
  <c r="U51" i="2"/>
  <c r="AF51" i="2"/>
  <c r="X51" i="2"/>
  <c r="AH51" i="2"/>
  <c r="P51" i="2"/>
  <c r="Z51" i="2"/>
  <c r="R51" i="2"/>
  <c r="AC51" i="2"/>
  <c r="Q47" i="2"/>
  <c r="U47" i="2"/>
  <c r="Y47" i="2"/>
  <c r="AC47" i="2"/>
  <c r="AG47" i="2"/>
  <c r="O47" i="2"/>
  <c r="S47" i="2"/>
  <c r="W47" i="2"/>
  <c r="AA47" i="2"/>
  <c r="AE47" i="2"/>
  <c r="R47" i="2"/>
  <c r="Z47" i="2"/>
  <c r="AH47" i="2"/>
  <c r="V47" i="2"/>
  <c r="AD47" i="2"/>
  <c r="T47" i="2"/>
  <c r="X47" i="2"/>
  <c r="AB47" i="2"/>
  <c r="P47" i="2"/>
  <c r="AF47" i="2"/>
  <c r="Q43" i="2"/>
  <c r="U43" i="2"/>
  <c r="Y43" i="2"/>
  <c r="AC43" i="2"/>
  <c r="AG43" i="2"/>
  <c r="O43" i="2"/>
  <c r="S43" i="2"/>
  <c r="W43" i="2"/>
  <c r="AA43" i="2"/>
  <c r="AE43" i="2"/>
  <c r="R43" i="2"/>
  <c r="Z43" i="2"/>
  <c r="AH43" i="2"/>
  <c r="V43" i="2"/>
  <c r="AD43" i="2"/>
  <c r="T43" i="2"/>
  <c r="X43" i="2"/>
  <c r="AB43" i="2"/>
  <c r="P43" i="2"/>
  <c r="AF43" i="2"/>
  <c r="Q39" i="2"/>
  <c r="U39" i="2"/>
  <c r="Y39" i="2"/>
  <c r="AC39" i="2"/>
  <c r="AG39" i="2"/>
  <c r="O39" i="2"/>
  <c r="S39" i="2"/>
  <c r="W39" i="2"/>
  <c r="AA39" i="2"/>
  <c r="AE39" i="2"/>
  <c r="R39" i="2"/>
  <c r="Z39" i="2"/>
  <c r="AH39" i="2"/>
  <c r="V39" i="2"/>
  <c r="AD39" i="2"/>
  <c r="T39" i="2"/>
  <c r="X39" i="2"/>
  <c r="AB39" i="2"/>
  <c r="AF39" i="2"/>
  <c r="P39" i="2"/>
  <c r="Q35" i="2"/>
  <c r="U35" i="2"/>
  <c r="Y35" i="2"/>
  <c r="AC35" i="2"/>
  <c r="AG35" i="2"/>
  <c r="O35" i="2"/>
  <c r="S35" i="2"/>
  <c r="W35" i="2"/>
  <c r="AA35" i="2"/>
  <c r="AE35" i="2"/>
  <c r="R35" i="2"/>
  <c r="Z35" i="2"/>
  <c r="AH35" i="2"/>
  <c r="V35" i="2"/>
  <c r="AD35" i="2"/>
  <c r="T35" i="2"/>
  <c r="X35" i="2"/>
  <c r="AB35" i="2"/>
  <c r="AF35" i="2"/>
  <c r="P35" i="2"/>
  <c r="Q31" i="2"/>
  <c r="U31" i="2"/>
  <c r="O31" i="2"/>
  <c r="T31" i="2"/>
  <c r="Y31" i="2"/>
  <c r="AC31" i="2"/>
  <c r="AG31" i="2"/>
  <c r="R31" i="2"/>
  <c r="W31" i="2"/>
  <c r="AA31" i="2"/>
  <c r="AE31" i="2"/>
  <c r="P31" i="2"/>
  <c r="Z31" i="2"/>
  <c r="AH31" i="2"/>
  <c r="V31" i="2"/>
  <c r="AD31" i="2"/>
  <c r="S31" i="2"/>
  <c r="X31" i="2"/>
  <c r="AB31" i="2"/>
  <c r="AF31" i="2"/>
  <c r="O27" i="2"/>
  <c r="S27" i="2"/>
  <c r="W27" i="2"/>
  <c r="AA27" i="2"/>
  <c r="AE27" i="2"/>
  <c r="Q27" i="2"/>
  <c r="U27" i="2"/>
  <c r="Y27" i="2"/>
  <c r="AC27" i="2"/>
  <c r="AG27" i="2"/>
  <c r="P27" i="2"/>
  <c r="X27" i="2"/>
  <c r="AF27" i="2"/>
  <c r="T27" i="2"/>
  <c r="AB27" i="2"/>
  <c r="R27" i="2"/>
  <c r="AH27" i="2"/>
  <c r="Z27" i="2"/>
  <c r="V27" i="2"/>
  <c r="AD27" i="2"/>
  <c r="O23" i="2"/>
  <c r="S23" i="2"/>
  <c r="W23" i="2"/>
  <c r="AA23" i="2"/>
  <c r="AE23" i="2"/>
  <c r="Q23" i="2"/>
  <c r="U23" i="2"/>
  <c r="Y23" i="2"/>
  <c r="AC23" i="2"/>
  <c r="AG23" i="2"/>
  <c r="P23" i="2"/>
  <c r="X23" i="2"/>
  <c r="AF23" i="2"/>
  <c r="T23" i="2"/>
  <c r="AB23" i="2"/>
  <c r="R23" i="2"/>
  <c r="AH23" i="2"/>
  <c r="Z23" i="2"/>
  <c r="V23" i="2"/>
  <c r="AD23" i="2"/>
  <c r="O19" i="2"/>
  <c r="S19" i="2"/>
  <c r="W19" i="2"/>
  <c r="AA19" i="2"/>
  <c r="AE19" i="2"/>
  <c r="Q19" i="2"/>
  <c r="U19" i="2"/>
  <c r="Y19" i="2"/>
  <c r="AC19" i="2"/>
  <c r="AG19" i="2"/>
  <c r="P19" i="2"/>
  <c r="X19" i="2"/>
  <c r="AF19" i="2"/>
  <c r="T19" i="2"/>
  <c r="AB19" i="2"/>
  <c r="R19" i="2"/>
  <c r="AH19" i="2"/>
  <c r="Z19" i="2"/>
  <c r="V19" i="2"/>
  <c r="AD19" i="2"/>
  <c r="P15" i="2"/>
  <c r="T15" i="2"/>
  <c r="X15" i="2"/>
  <c r="AB15" i="2"/>
  <c r="AF15" i="2"/>
  <c r="R15" i="2"/>
  <c r="W15" i="2"/>
  <c r="AC15" i="2"/>
  <c r="AH15" i="2"/>
  <c r="O15" i="2"/>
  <c r="U15" i="2"/>
  <c r="Z15" i="2"/>
  <c r="AE15" i="2"/>
  <c r="S15" i="2"/>
  <c r="AD15" i="2"/>
  <c r="Y15" i="2"/>
  <c r="V15" i="2"/>
  <c r="AA15" i="2"/>
  <c r="AG15" i="2"/>
  <c r="Q15" i="2"/>
  <c r="O91" i="2"/>
  <c r="S91" i="2"/>
  <c r="W91" i="2"/>
  <c r="AA91" i="2"/>
  <c r="AE91" i="2"/>
  <c r="R91" i="2"/>
  <c r="AD91" i="2"/>
  <c r="P91" i="2"/>
  <c r="T91" i="2"/>
  <c r="X91" i="2"/>
  <c r="AB91" i="2"/>
  <c r="AF91" i="2"/>
  <c r="Z91" i="2"/>
  <c r="Q91" i="2"/>
  <c r="U91" i="2"/>
  <c r="Y91" i="2"/>
  <c r="AC91" i="2"/>
  <c r="AG91" i="2"/>
  <c r="V91" i="2"/>
  <c r="AH91" i="2"/>
  <c r="Q13" i="2"/>
  <c r="U13" i="2"/>
  <c r="Y13" i="2"/>
  <c r="AC13" i="2"/>
  <c r="AG13" i="2"/>
  <c r="R13" i="2"/>
  <c r="V13" i="2"/>
  <c r="Z13" i="2"/>
  <c r="AD13" i="2"/>
  <c r="AH13" i="2"/>
  <c r="O13" i="2"/>
  <c r="S13" i="2"/>
  <c r="W13" i="2"/>
  <c r="P13" i="2"/>
  <c r="T13" i="2"/>
  <c r="X13" i="2"/>
  <c r="S2" i="2"/>
  <c r="W2" i="2"/>
  <c r="V2" i="2"/>
  <c r="Q3" i="2"/>
  <c r="U3" i="2"/>
  <c r="Y3" i="2"/>
  <c r="AC3" i="2"/>
  <c r="AG3" i="2"/>
  <c r="P3" i="2"/>
  <c r="V3" i="2"/>
  <c r="Z3" i="2"/>
  <c r="AD3" i="2"/>
  <c r="AH3" i="2"/>
  <c r="X3" i="2"/>
  <c r="S3" i="2"/>
  <c r="W3" i="2"/>
  <c r="T3" i="2"/>
  <c r="Q10" i="2"/>
  <c r="U10" i="2"/>
  <c r="Y10" i="2"/>
  <c r="AC10" i="2"/>
  <c r="AG10" i="2"/>
  <c r="V10" i="2"/>
  <c r="Z10" i="2"/>
  <c r="AD10" i="2"/>
  <c r="AH10" i="2"/>
  <c r="S10" i="2"/>
  <c r="W10" i="2"/>
  <c r="X10" i="2"/>
  <c r="P10" i="2"/>
  <c r="T10" i="2"/>
  <c r="Q6" i="2"/>
  <c r="U6" i="2"/>
  <c r="Y6" i="2"/>
  <c r="AC6" i="2"/>
  <c r="AG6" i="2"/>
  <c r="P6" i="2"/>
  <c r="V6" i="2"/>
  <c r="Z6" i="2"/>
  <c r="AD6" i="2"/>
  <c r="AH6" i="2"/>
  <c r="T6" i="2"/>
  <c r="S6" i="2"/>
  <c r="W6" i="2"/>
  <c r="X6" i="2"/>
  <c r="Q7" i="2"/>
  <c r="U7" i="2"/>
  <c r="Y7" i="2"/>
  <c r="AC7" i="2"/>
  <c r="AG7" i="2"/>
  <c r="V7" i="2"/>
  <c r="Z7" i="2"/>
  <c r="AD7" i="2"/>
  <c r="AH7" i="2"/>
  <c r="S7" i="2"/>
  <c r="W7" i="2"/>
  <c r="T7" i="2"/>
  <c r="P7" i="2"/>
  <c r="X7" i="2"/>
  <c r="Q9" i="2"/>
  <c r="U9" i="2"/>
  <c r="Y9" i="2"/>
  <c r="AC9" i="2"/>
  <c r="AG9" i="2"/>
  <c r="V9" i="2"/>
  <c r="Z9" i="2"/>
  <c r="AD9" i="2"/>
  <c r="AH9" i="2"/>
  <c r="S9" i="2"/>
  <c r="W9" i="2"/>
  <c r="P9" i="2"/>
  <c r="X9" i="2"/>
  <c r="T9" i="2"/>
  <c r="Q5" i="2"/>
  <c r="U5" i="2"/>
  <c r="Y5" i="2"/>
  <c r="AC5" i="2"/>
  <c r="AG5" i="2"/>
  <c r="X5" i="2"/>
  <c r="V5" i="2"/>
  <c r="Z5" i="2"/>
  <c r="AD5" i="2"/>
  <c r="AH5" i="2"/>
  <c r="T5" i="2"/>
  <c r="S5" i="2"/>
  <c r="W5" i="2"/>
  <c r="P5" i="2"/>
  <c r="Q11" i="2"/>
  <c r="U11" i="2"/>
  <c r="Y11" i="2"/>
  <c r="AC11" i="2"/>
  <c r="AG11" i="2"/>
  <c r="R11" i="2"/>
  <c r="V11" i="2"/>
  <c r="Z11" i="2"/>
  <c r="AD11" i="2"/>
  <c r="AH11" i="2"/>
  <c r="O11" i="2"/>
  <c r="S11" i="2"/>
  <c r="W11" i="2"/>
  <c r="T11" i="2"/>
  <c r="X11" i="2"/>
  <c r="P11" i="2"/>
  <c r="Q12" i="2"/>
  <c r="U12" i="2"/>
  <c r="Y12" i="2"/>
  <c r="AC12" i="2"/>
  <c r="AG12" i="2"/>
  <c r="R12" i="2"/>
  <c r="V12" i="2"/>
  <c r="Z12" i="2"/>
  <c r="AD12" i="2"/>
  <c r="AH12" i="2"/>
  <c r="O12" i="2"/>
  <c r="S12" i="2"/>
  <c r="W12" i="2"/>
  <c r="P12" i="2"/>
  <c r="T12" i="2"/>
  <c r="X12" i="2"/>
  <c r="Q8" i="2"/>
  <c r="U8" i="2"/>
  <c r="Y8" i="2"/>
  <c r="AC8" i="2"/>
  <c r="AG8" i="2"/>
  <c r="V8" i="2"/>
  <c r="Z8" i="2"/>
  <c r="AD8" i="2"/>
  <c r="AH8" i="2"/>
  <c r="S8" i="2"/>
  <c r="W8" i="2"/>
  <c r="P8" i="2"/>
  <c r="T8" i="2"/>
  <c r="X8" i="2"/>
  <c r="Q4" i="2"/>
  <c r="U4" i="2"/>
  <c r="Y4" i="2"/>
  <c r="AC4" i="2"/>
  <c r="AG4" i="2"/>
  <c r="V4" i="2"/>
  <c r="Z4" i="2"/>
  <c r="AD4" i="2"/>
  <c r="AH4" i="2"/>
  <c r="P4" i="2"/>
  <c r="T4" i="2"/>
  <c r="X4" i="2"/>
  <c r="S4" i="2"/>
  <c r="W4" i="2"/>
  <c r="G21" i="17"/>
  <c r="I42" i="2"/>
  <c r="L37" i="2"/>
  <c r="I21" i="2"/>
  <c r="A21" i="2" s="1"/>
  <c r="AG29" i="3" s="1"/>
  <c r="A88" i="2"/>
  <c r="AA96" i="3" s="1"/>
  <c r="A81" i="2"/>
  <c r="A74" i="2"/>
  <c r="A68" i="2"/>
  <c r="A63" i="2"/>
  <c r="G44" i="2"/>
  <c r="A44" i="2"/>
  <c r="G41" i="2"/>
  <c r="A41" i="2"/>
  <c r="G36" i="2"/>
  <c r="A36" i="2"/>
  <c r="I28" i="2"/>
  <c r="A28" i="2" s="1"/>
  <c r="AG36" i="3" s="1"/>
  <c r="I22" i="2"/>
  <c r="A22" i="2" s="1"/>
  <c r="A76" i="2"/>
  <c r="AA84" i="3" s="1"/>
  <c r="A58" i="2"/>
  <c r="A53" i="2"/>
  <c r="A46" i="2"/>
  <c r="A40" i="2"/>
  <c r="A35" i="2"/>
  <c r="F19" i="2"/>
  <c r="H19" i="2" s="1"/>
  <c r="I90" i="2"/>
  <c r="A90" i="2"/>
  <c r="AA98" i="3" s="1"/>
  <c r="A86" i="2"/>
  <c r="A83" i="2"/>
  <c r="J79" i="2"/>
  <c r="A79" i="2"/>
  <c r="A72" i="2"/>
  <c r="L70" i="2"/>
  <c r="A70" i="2"/>
  <c r="A66" i="2"/>
  <c r="I64" i="2"/>
  <c r="A64" i="2"/>
  <c r="A61" i="2"/>
  <c r="A55" i="2"/>
  <c r="A52" i="2"/>
  <c r="A49" i="2"/>
  <c r="F39" i="2"/>
  <c r="A39" i="2"/>
  <c r="A34" i="2"/>
  <c r="A30" i="2"/>
  <c r="A84" i="2"/>
  <c r="G77" i="2"/>
  <c r="A77" i="2"/>
  <c r="I65" i="2"/>
  <c r="A65" i="2"/>
  <c r="L59" i="2"/>
  <c r="A59" i="2"/>
  <c r="L54" i="2"/>
  <c r="A54" i="2"/>
  <c r="A51" i="2"/>
  <c r="A47" i="2"/>
  <c r="A32" i="2"/>
  <c r="AC2" i="2"/>
  <c r="AD2" i="2"/>
  <c r="AG2" i="2"/>
  <c r="AH2" i="2"/>
  <c r="A91" i="2"/>
  <c r="AG99" i="3" s="1"/>
  <c r="F87" i="2"/>
  <c r="A87" i="2"/>
  <c r="AA95" i="3" s="1"/>
  <c r="G80" i="2"/>
  <c r="A80" i="2"/>
  <c r="A73" i="2"/>
  <c r="A67" i="2"/>
  <c r="A62" i="2"/>
  <c r="A56" i="2"/>
  <c r="A50" i="2"/>
  <c r="A43" i="2"/>
  <c r="A31" i="2"/>
  <c r="A89" i="2"/>
  <c r="AA97" i="3" s="1"/>
  <c r="A85" i="2"/>
  <c r="A82" i="2"/>
  <c r="A78" i="2"/>
  <c r="F75" i="2"/>
  <c r="A75" i="2"/>
  <c r="A71" i="2"/>
  <c r="A69" i="2"/>
  <c r="A60" i="2"/>
  <c r="F57" i="2"/>
  <c r="A57" i="2"/>
  <c r="A48" i="2"/>
  <c r="I47" i="2"/>
  <c r="L45" i="2"/>
  <c r="A45" i="2"/>
  <c r="A42" i="2"/>
  <c r="G38" i="2"/>
  <c r="A38" i="2"/>
  <c r="I37" i="2"/>
  <c r="A37" i="2"/>
  <c r="G33" i="2"/>
  <c r="A33" i="2"/>
  <c r="F23" i="2"/>
  <c r="H23" i="2" s="1"/>
  <c r="G21" i="2"/>
  <c r="G17" i="2"/>
  <c r="I14" i="2"/>
  <c r="A14" i="2" s="1"/>
  <c r="I11" i="2"/>
  <c r="AA11" i="2" s="1"/>
  <c r="I9" i="2"/>
  <c r="A9" i="2" s="1"/>
  <c r="F7" i="2"/>
  <c r="H7" i="2" s="1"/>
  <c r="G2" i="2"/>
  <c r="G8" i="2"/>
  <c r="B5" i="2"/>
  <c r="B3" i="2"/>
  <c r="L75" i="2"/>
  <c r="I75" i="2"/>
  <c r="L84" i="2"/>
  <c r="H75" i="2"/>
  <c r="M47" i="2"/>
  <c r="M53" i="2"/>
  <c r="G47" i="2"/>
  <c r="G37" i="2"/>
  <c r="I23" i="2"/>
  <c r="A23" i="2" s="1"/>
  <c r="L21" i="2"/>
  <c r="L8" i="2"/>
  <c r="M7" i="2"/>
  <c r="I91" i="2"/>
  <c r="I89" i="2"/>
  <c r="M83" i="2"/>
  <c r="M69" i="2"/>
  <c r="J65" i="2"/>
  <c r="L62" i="2"/>
  <c r="L61" i="2"/>
  <c r="I57" i="2"/>
  <c r="I53" i="2"/>
  <c r="L51" i="2"/>
  <c r="L47" i="2"/>
  <c r="B47" i="2"/>
  <c r="L41" i="2"/>
  <c r="I33" i="2"/>
  <c r="L23" i="2"/>
  <c r="G11" i="2"/>
  <c r="G9" i="2"/>
  <c r="H91" i="2"/>
  <c r="G83" i="2"/>
  <c r="G69" i="2"/>
  <c r="G53" i="2"/>
  <c r="I41" i="2"/>
  <c r="L36" i="2"/>
  <c r="L91" i="2"/>
  <c r="B91" i="2"/>
  <c r="I82" i="2"/>
  <c r="L53" i="2"/>
  <c r="B53" i="2"/>
  <c r="L9" i="2"/>
  <c r="M39" i="2"/>
  <c r="L69" i="2"/>
  <c r="B61" i="2"/>
  <c r="M91" i="2"/>
  <c r="G91" i="2"/>
  <c r="I83" i="2"/>
  <c r="B83" i="2"/>
  <c r="M75" i="2"/>
  <c r="G75" i="2"/>
  <c r="I69" i="2"/>
  <c r="B69" i="2"/>
  <c r="L67" i="2"/>
  <c r="H61" i="2"/>
  <c r="I51" i="2"/>
  <c r="I39" i="2"/>
  <c r="M23" i="2"/>
  <c r="G23" i="2"/>
  <c r="I12" i="2"/>
  <c r="A12" i="2" s="1"/>
  <c r="L11" i="2"/>
  <c r="L83" i="2"/>
  <c r="I61" i="2"/>
  <c r="L39" i="2"/>
  <c r="H83" i="2"/>
  <c r="L76" i="2"/>
  <c r="H69" i="2"/>
  <c r="M61" i="2"/>
  <c r="G61" i="2"/>
  <c r="G39" i="2"/>
  <c r="M35" i="2"/>
  <c r="I30" i="2"/>
  <c r="I17" i="2"/>
  <c r="A17" i="2" s="1"/>
  <c r="G74" i="2"/>
  <c r="G71" i="2"/>
  <c r="F27" i="2"/>
  <c r="H27" i="2" s="1"/>
  <c r="J27" i="2"/>
  <c r="M27" i="2"/>
  <c r="G24" i="2"/>
  <c r="I24" i="2"/>
  <c r="A24" i="2" s="1"/>
  <c r="I15" i="2"/>
  <c r="A15" i="2" s="1"/>
  <c r="L89" i="2"/>
  <c r="J87" i="2"/>
  <c r="I84" i="2"/>
  <c r="I76" i="2"/>
  <c r="I72" i="2"/>
  <c r="I70" i="2"/>
  <c r="G63" i="2"/>
  <c r="G59" i="2"/>
  <c r="I59" i="2"/>
  <c r="I54" i="2"/>
  <c r="G48" i="2"/>
  <c r="F41" i="2"/>
  <c r="J41" i="2"/>
  <c r="H41" i="2"/>
  <c r="M41" i="2"/>
  <c r="G29" i="2"/>
  <c r="L29" i="2"/>
  <c r="L27" i="2"/>
  <c r="G20" i="2"/>
  <c r="L20" i="2"/>
  <c r="F11" i="2"/>
  <c r="H11" i="2" s="1"/>
  <c r="J11" i="2"/>
  <c r="M11" i="2"/>
  <c r="I6" i="2"/>
  <c r="A6" i="2" s="1"/>
  <c r="I87" i="2"/>
  <c r="L81" i="2"/>
  <c r="J73" i="2"/>
  <c r="I45" i="2"/>
  <c r="L43" i="2"/>
  <c r="G28" i="2"/>
  <c r="L28" i="2"/>
  <c r="I27" i="2"/>
  <c r="A27" i="2" s="1"/>
  <c r="I26" i="2"/>
  <c r="A26" i="2" s="1"/>
  <c r="AG34" i="3" s="1"/>
  <c r="G13" i="2"/>
  <c r="L13" i="2"/>
  <c r="I81" i="2"/>
  <c r="G67" i="2"/>
  <c r="I67" i="2"/>
  <c r="G66" i="2"/>
  <c r="I62" i="2"/>
  <c r="G42" i="2"/>
  <c r="L42" i="2"/>
  <c r="G40" i="2"/>
  <c r="F35" i="2"/>
  <c r="H35" i="2"/>
  <c r="G27" i="2"/>
  <c r="L24" i="2"/>
  <c r="G12" i="2"/>
  <c r="L12" i="2"/>
  <c r="I10" i="2"/>
  <c r="A10" i="2" s="1"/>
  <c r="J57" i="2"/>
  <c r="H53" i="2"/>
  <c r="H47" i="2"/>
  <c r="H39" i="2"/>
  <c r="L33" i="2"/>
  <c r="M19" i="2"/>
  <c r="L17" i="2"/>
  <c r="L5" i="2"/>
  <c r="J5" i="2"/>
  <c r="I5" i="2"/>
  <c r="A5" i="2" s="1"/>
  <c r="M5" i="2"/>
  <c r="G5" i="2"/>
  <c r="G87" i="2"/>
  <c r="L87" i="2"/>
  <c r="B87" i="2"/>
  <c r="H87" i="2"/>
  <c r="M87" i="2"/>
  <c r="I66" i="2"/>
  <c r="L66" i="2"/>
  <c r="I63" i="2"/>
  <c r="L63" i="2"/>
  <c r="F52" i="2"/>
  <c r="I52" i="2"/>
  <c r="I34" i="2"/>
  <c r="I25" i="2"/>
  <c r="A25" i="2" s="1"/>
  <c r="L25" i="2"/>
  <c r="G25" i="2"/>
  <c r="I16" i="2"/>
  <c r="A16" i="2" s="1"/>
  <c r="L16" i="2"/>
  <c r="G16" i="2"/>
  <c r="P2" i="2"/>
  <c r="L2" i="2"/>
  <c r="G79" i="2"/>
  <c r="L79" i="2"/>
  <c r="B79" i="2"/>
  <c r="H79" i="2"/>
  <c r="M79" i="2"/>
  <c r="G73" i="2"/>
  <c r="L73" i="2"/>
  <c r="B73" i="2"/>
  <c r="H73" i="2"/>
  <c r="M73" i="2"/>
  <c r="I58" i="2"/>
  <c r="L58" i="2"/>
  <c r="I55" i="2"/>
  <c r="L55" i="2"/>
  <c r="G49" i="2"/>
  <c r="L49" i="2"/>
  <c r="F49" i="2"/>
  <c r="J49" i="2"/>
  <c r="B49" i="2"/>
  <c r="H49" i="2"/>
  <c r="M49" i="2"/>
  <c r="G31" i="2"/>
  <c r="L31" i="2"/>
  <c r="F31" i="2"/>
  <c r="H31" i="2"/>
  <c r="M31" i="2"/>
  <c r="J31" i="2"/>
  <c r="I88" i="2"/>
  <c r="L88" i="2"/>
  <c r="I85" i="2"/>
  <c r="L85" i="2"/>
  <c r="G65" i="2"/>
  <c r="L65" i="2"/>
  <c r="B65" i="2"/>
  <c r="H65" i="2"/>
  <c r="M65" i="2"/>
  <c r="I50" i="2"/>
  <c r="G50" i="2"/>
  <c r="L50" i="2"/>
  <c r="I32" i="2"/>
  <c r="G32" i="2"/>
  <c r="L32" i="2"/>
  <c r="I18" i="2"/>
  <c r="A18" i="2" s="1"/>
  <c r="F79" i="2"/>
  <c r="F73" i="2"/>
  <c r="I68" i="2"/>
  <c r="G58" i="2"/>
  <c r="G55" i="2"/>
  <c r="I49" i="2"/>
  <c r="I31" i="2"/>
  <c r="I80" i="2"/>
  <c r="L80" i="2"/>
  <c r="I77" i="2"/>
  <c r="L77" i="2"/>
  <c r="I74" i="2"/>
  <c r="L74" i="2"/>
  <c r="I71" i="2"/>
  <c r="L71" i="2"/>
  <c r="G57" i="2"/>
  <c r="L57" i="2"/>
  <c r="B57" i="2"/>
  <c r="H57" i="2"/>
  <c r="M57" i="2"/>
  <c r="G46" i="2"/>
  <c r="I46" i="2"/>
  <c r="G15" i="2"/>
  <c r="L15" i="2"/>
  <c r="F15" i="2"/>
  <c r="H15" i="2" s="1"/>
  <c r="J15" i="2"/>
  <c r="M15" i="2"/>
  <c r="B4" i="2"/>
  <c r="M4" i="2"/>
  <c r="J4" i="2"/>
  <c r="G88" i="2"/>
  <c r="G85" i="2"/>
  <c r="I79" i="2"/>
  <c r="I73" i="2"/>
  <c r="F65" i="2"/>
  <c r="I60" i="2"/>
  <c r="I19" i="2"/>
  <c r="A19" i="2" s="1"/>
  <c r="J91" i="2"/>
  <c r="F91" i="2"/>
  <c r="G89" i="2"/>
  <c r="I86" i="2"/>
  <c r="G84" i="2"/>
  <c r="J83" i="2"/>
  <c r="F83" i="2"/>
  <c r="G81" i="2"/>
  <c r="I78" i="2"/>
  <c r="G76" i="2"/>
  <c r="J75" i="2"/>
  <c r="G70" i="2"/>
  <c r="J69" i="2"/>
  <c r="F69" i="2"/>
  <c r="G62" i="2"/>
  <c r="J61" i="2"/>
  <c r="F61" i="2"/>
  <c r="I56" i="2"/>
  <c r="G54" i="2"/>
  <c r="J53" i="2"/>
  <c r="F53" i="2"/>
  <c r="G51" i="2"/>
  <c r="I48" i="2"/>
  <c r="J47" i="2"/>
  <c r="F47" i="2"/>
  <c r="G45" i="2"/>
  <c r="I43" i="2"/>
  <c r="I40" i="2"/>
  <c r="J39" i="2"/>
  <c r="I36" i="2"/>
  <c r="L35" i="2"/>
  <c r="G35" i="2"/>
  <c r="I29" i="2"/>
  <c r="A29" i="2" s="1"/>
  <c r="AG37" i="3" s="1"/>
  <c r="J23" i="2"/>
  <c r="I20" i="2"/>
  <c r="A20" i="2" s="1"/>
  <c r="AG28" i="3" s="1"/>
  <c r="L19" i="2"/>
  <c r="G19" i="2"/>
  <c r="I13" i="2"/>
  <c r="A13" i="2" s="1"/>
  <c r="I8" i="2"/>
  <c r="AA8" i="2" s="1"/>
  <c r="L7" i="2"/>
  <c r="G7" i="2"/>
  <c r="I35" i="2"/>
  <c r="I7" i="2"/>
  <c r="A7" i="2" s="1"/>
  <c r="G43" i="2"/>
  <c r="I38" i="2"/>
  <c r="J35" i="2"/>
  <c r="J19" i="2"/>
  <c r="J7" i="2"/>
  <c r="I2" i="2"/>
  <c r="A2" i="2" s="1"/>
  <c r="J2" i="2"/>
  <c r="I3" i="2"/>
  <c r="AE3" i="2" s="1"/>
  <c r="L3" i="2"/>
  <c r="B41" i="2"/>
  <c r="B39" i="2"/>
  <c r="B35" i="2"/>
  <c r="B31" i="2"/>
  <c r="B27" i="2"/>
  <c r="B23" i="2"/>
  <c r="B19" i="2"/>
  <c r="B15" i="2"/>
  <c r="B11" i="2"/>
  <c r="B7" i="2"/>
  <c r="B75" i="2"/>
  <c r="G72" i="2"/>
  <c r="L72" i="2"/>
  <c r="B71" i="2"/>
  <c r="F71" i="2"/>
  <c r="H71" i="2"/>
  <c r="J71" i="2"/>
  <c r="M71" i="2"/>
  <c r="G68" i="2"/>
  <c r="L68" i="2"/>
  <c r="B67" i="2"/>
  <c r="F67" i="2"/>
  <c r="H67" i="2"/>
  <c r="J67" i="2"/>
  <c r="M67" i="2"/>
  <c r="G64" i="2"/>
  <c r="L64" i="2"/>
  <c r="B63" i="2"/>
  <c r="F63" i="2"/>
  <c r="H63" i="2"/>
  <c r="J63" i="2"/>
  <c r="M63" i="2"/>
  <c r="G60" i="2"/>
  <c r="L60" i="2"/>
  <c r="B59" i="2"/>
  <c r="F59" i="2"/>
  <c r="H59" i="2"/>
  <c r="J59" i="2"/>
  <c r="M59" i="2"/>
  <c r="L90" i="2"/>
  <c r="G90" i="2"/>
  <c r="M89" i="2"/>
  <c r="J89" i="2"/>
  <c r="H89" i="2"/>
  <c r="F89" i="2"/>
  <c r="B89" i="2"/>
  <c r="L86" i="2"/>
  <c r="G86" i="2"/>
  <c r="M85" i="2"/>
  <c r="J85" i="2"/>
  <c r="H85" i="2"/>
  <c r="F85" i="2"/>
  <c r="B85" i="2"/>
  <c r="L82" i="2"/>
  <c r="G82" i="2"/>
  <c r="M81" i="2"/>
  <c r="J81" i="2"/>
  <c r="H81" i="2"/>
  <c r="F81" i="2"/>
  <c r="B81" i="2"/>
  <c r="L78" i="2"/>
  <c r="G78" i="2"/>
  <c r="M77" i="2"/>
  <c r="J77" i="2"/>
  <c r="H77" i="2"/>
  <c r="F77" i="2"/>
  <c r="B77" i="2"/>
  <c r="L56" i="2"/>
  <c r="G56" i="2"/>
  <c r="M55" i="2"/>
  <c r="J55" i="2"/>
  <c r="H55" i="2"/>
  <c r="F55" i="2"/>
  <c r="B55" i="2"/>
  <c r="L52" i="2"/>
  <c r="G52" i="2"/>
  <c r="M51" i="2"/>
  <c r="J51" i="2"/>
  <c r="H51" i="2"/>
  <c r="F51" i="2"/>
  <c r="B51" i="2"/>
  <c r="L46" i="2"/>
  <c r="M45" i="2"/>
  <c r="J45" i="2"/>
  <c r="H45" i="2"/>
  <c r="F45" i="2"/>
  <c r="B45" i="2"/>
  <c r="I44" i="2"/>
  <c r="M43" i="2"/>
  <c r="J43" i="2"/>
  <c r="H43" i="2"/>
  <c r="F43" i="2"/>
  <c r="B43" i="2"/>
  <c r="L38" i="2"/>
  <c r="M37" i="2"/>
  <c r="J37" i="2"/>
  <c r="F37" i="2"/>
  <c r="H37" i="2" s="1"/>
  <c r="B37" i="2"/>
  <c r="L34" i="2"/>
  <c r="G34" i="2"/>
  <c r="M33" i="2"/>
  <c r="J33" i="2"/>
  <c r="F33" i="2"/>
  <c r="H33" i="2" s="1"/>
  <c r="B33" i="2"/>
  <c r="L30" i="2"/>
  <c r="G30" i="2"/>
  <c r="M29" i="2"/>
  <c r="J29" i="2"/>
  <c r="F29" i="2"/>
  <c r="H29" i="2" s="1"/>
  <c r="B29" i="2"/>
  <c r="L26" i="2"/>
  <c r="G26" i="2"/>
  <c r="M25" i="2"/>
  <c r="J25" i="2"/>
  <c r="F25" i="2"/>
  <c r="H25" i="2" s="1"/>
  <c r="B25" i="2"/>
  <c r="L22" i="2"/>
  <c r="G22" i="2"/>
  <c r="M21" i="2"/>
  <c r="J21" i="2"/>
  <c r="F21" i="2"/>
  <c r="H21" i="2" s="1"/>
  <c r="B21" i="2"/>
  <c r="L18" i="2"/>
  <c r="G18" i="2"/>
  <c r="M17" i="2"/>
  <c r="J17" i="2"/>
  <c r="F17" i="2"/>
  <c r="H17" i="2" s="1"/>
  <c r="B17" i="2"/>
  <c r="L14" i="2"/>
  <c r="G14" i="2"/>
  <c r="M13" i="2"/>
  <c r="J13" i="2"/>
  <c r="F13" i="2"/>
  <c r="H13" i="2" s="1"/>
  <c r="B13" i="2"/>
  <c r="L10" i="2"/>
  <c r="G10" i="2"/>
  <c r="M9" i="2"/>
  <c r="J9" i="2"/>
  <c r="F9" i="2"/>
  <c r="H9" i="2" s="1"/>
  <c r="B9" i="2"/>
  <c r="L6" i="2"/>
  <c r="G6" i="2"/>
  <c r="F5" i="2"/>
  <c r="H5" i="2" s="1"/>
  <c r="B50" i="2"/>
  <c r="F50" i="2"/>
  <c r="H50" i="2"/>
  <c r="J50" i="2"/>
  <c r="M50" i="2"/>
  <c r="B46" i="2"/>
  <c r="F46" i="2"/>
  <c r="H46" i="2"/>
  <c r="J46" i="2"/>
  <c r="M46" i="2"/>
  <c r="B42" i="2"/>
  <c r="F42" i="2"/>
  <c r="H42" i="2"/>
  <c r="J42" i="2"/>
  <c r="M42" i="2"/>
  <c r="B38" i="2"/>
  <c r="F38" i="2"/>
  <c r="H38" i="2"/>
  <c r="J38" i="2"/>
  <c r="M38" i="2"/>
  <c r="M90" i="2"/>
  <c r="J90" i="2"/>
  <c r="H90" i="2"/>
  <c r="F90" i="2"/>
  <c r="B90" i="2"/>
  <c r="M88" i="2"/>
  <c r="J88" i="2"/>
  <c r="H88" i="2"/>
  <c r="F88" i="2"/>
  <c r="B88" i="2"/>
  <c r="M86" i="2"/>
  <c r="J86" i="2"/>
  <c r="H86" i="2"/>
  <c r="F86" i="2"/>
  <c r="B86" i="2"/>
  <c r="M84" i="2"/>
  <c r="J84" i="2"/>
  <c r="H84" i="2"/>
  <c r="F84" i="2"/>
  <c r="B84" i="2"/>
  <c r="M82" i="2"/>
  <c r="J82" i="2"/>
  <c r="H82" i="2"/>
  <c r="F82" i="2"/>
  <c r="B82" i="2"/>
  <c r="M80" i="2"/>
  <c r="J80" i="2"/>
  <c r="H80" i="2"/>
  <c r="F80" i="2"/>
  <c r="B80" i="2"/>
  <c r="M78" i="2"/>
  <c r="J78" i="2"/>
  <c r="H78" i="2"/>
  <c r="F78" i="2"/>
  <c r="B78" i="2"/>
  <c r="M76" i="2"/>
  <c r="J76" i="2"/>
  <c r="H76" i="2"/>
  <c r="F76" i="2"/>
  <c r="B76" i="2"/>
  <c r="M74" i="2"/>
  <c r="J74" i="2"/>
  <c r="H74" i="2"/>
  <c r="F74" i="2"/>
  <c r="B74" i="2"/>
  <c r="M72" i="2"/>
  <c r="J72" i="2"/>
  <c r="H72" i="2"/>
  <c r="F72" i="2"/>
  <c r="B72" i="2"/>
  <c r="M70" i="2"/>
  <c r="J70" i="2"/>
  <c r="H70" i="2"/>
  <c r="F70" i="2"/>
  <c r="B70" i="2"/>
  <c r="M68" i="2"/>
  <c r="J68" i="2"/>
  <c r="H68" i="2"/>
  <c r="F68" i="2"/>
  <c r="B68" i="2"/>
  <c r="M66" i="2"/>
  <c r="J66" i="2"/>
  <c r="H66" i="2"/>
  <c r="F66" i="2"/>
  <c r="B66" i="2"/>
  <c r="M64" i="2"/>
  <c r="J64" i="2"/>
  <c r="H64" i="2"/>
  <c r="F64" i="2"/>
  <c r="B64" i="2"/>
  <c r="M62" i="2"/>
  <c r="J62" i="2"/>
  <c r="H62" i="2"/>
  <c r="F62" i="2"/>
  <c r="B62" i="2"/>
  <c r="M60" i="2"/>
  <c r="J60" i="2"/>
  <c r="H60" i="2"/>
  <c r="F60" i="2"/>
  <c r="B60" i="2"/>
  <c r="M58" i="2"/>
  <c r="J58" i="2"/>
  <c r="H58" i="2"/>
  <c r="F58" i="2"/>
  <c r="B58" i="2"/>
  <c r="M56" i="2"/>
  <c r="J56" i="2"/>
  <c r="H56" i="2"/>
  <c r="F56" i="2"/>
  <c r="B56" i="2"/>
  <c r="M54" i="2"/>
  <c r="J54" i="2"/>
  <c r="H54" i="2"/>
  <c r="F54" i="2"/>
  <c r="B54" i="2"/>
  <c r="M52" i="2"/>
  <c r="J52" i="2"/>
  <c r="H52" i="2"/>
  <c r="L48" i="2"/>
  <c r="L44" i="2"/>
  <c r="L40" i="2"/>
  <c r="B52" i="2"/>
  <c r="B48" i="2"/>
  <c r="F48" i="2"/>
  <c r="H48" i="2"/>
  <c r="J48" i="2"/>
  <c r="M48" i="2"/>
  <c r="B44" i="2"/>
  <c r="F44" i="2"/>
  <c r="H44" i="2"/>
  <c r="J44" i="2"/>
  <c r="M44" i="2"/>
  <c r="B40" i="2"/>
  <c r="F40" i="2"/>
  <c r="H40" i="2"/>
  <c r="J40" i="2"/>
  <c r="M40" i="2"/>
  <c r="M36" i="2"/>
  <c r="J36" i="2"/>
  <c r="F36" i="2"/>
  <c r="H36" i="2" s="1"/>
  <c r="B36" i="2"/>
  <c r="M34" i="2"/>
  <c r="J34" i="2"/>
  <c r="F34" i="2"/>
  <c r="H34" i="2" s="1"/>
  <c r="B34" i="2"/>
  <c r="M32" i="2"/>
  <c r="J32" i="2"/>
  <c r="F32" i="2"/>
  <c r="H32" i="2" s="1"/>
  <c r="B32" i="2"/>
  <c r="M30" i="2"/>
  <c r="J30" i="2"/>
  <c r="F30" i="2"/>
  <c r="H30" i="2" s="1"/>
  <c r="B30" i="2"/>
  <c r="M28" i="2"/>
  <c r="J28" i="2"/>
  <c r="F28" i="2"/>
  <c r="H28" i="2" s="1"/>
  <c r="B28" i="2"/>
  <c r="M26" i="2"/>
  <c r="J26" i="2"/>
  <c r="F26" i="2"/>
  <c r="H26" i="2" s="1"/>
  <c r="B26" i="2"/>
  <c r="M24" i="2"/>
  <c r="J24" i="2"/>
  <c r="F24" i="2"/>
  <c r="H24" i="2" s="1"/>
  <c r="B24" i="2"/>
  <c r="M22" i="2"/>
  <c r="J22" i="2"/>
  <c r="F22" i="2"/>
  <c r="H22" i="2" s="1"/>
  <c r="B22" i="2"/>
  <c r="M20" i="2"/>
  <c r="J20" i="2"/>
  <c r="F20" i="2"/>
  <c r="H20" i="2" s="1"/>
  <c r="B20" i="2"/>
  <c r="M18" i="2"/>
  <c r="J18" i="2"/>
  <c r="F18" i="2"/>
  <c r="H18" i="2" s="1"/>
  <c r="B18" i="2"/>
  <c r="M16" i="2"/>
  <c r="J16" i="2"/>
  <c r="F16" i="2"/>
  <c r="H16" i="2" s="1"/>
  <c r="B16" i="2"/>
  <c r="M14" i="2"/>
  <c r="J14" i="2"/>
  <c r="F14" i="2"/>
  <c r="H14" i="2" s="1"/>
  <c r="B14" i="2"/>
  <c r="M12" i="2"/>
  <c r="J12" i="2"/>
  <c r="F12" i="2"/>
  <c r="H12" i="2" s="1"/>
  <c r="B12" i="2"/>
  <c r="M10" i="2"/>
  <c r="J10" i="2"/>
  <c r="F10" i="2"/>
  <c r="H10" i="2" s="1"/>
  <c r="B10" i="2"/>
  <c r="M8" i="2"/>
  <c r="J8" i="2"/>
  <c r="F8" i="2"/>
  <c r="H8" i="2" s="1"/>
  <c r="B8" i="2"/>
  <c r="M6" i="2"/>
  <c r="J6" i="2"/>
  <c r="F6" i="2"/>
  <c r="H6" i="2" s="1"/>
  <c r="B6" i="2"/>
  <c r="L4" i="2"/>
  <c r="I4" i="2"/>
  <c r="AF4" i="2" s="1"/>
  <c r="G4" i="2"/>
  <c r="G3" i="2"/>
  <c r="J2" i="21"/>
  <c r="F4" i="2"/>
  <c r="H4" i="2" s="1"/>
  <c r="M3" i="2"/>
  <c r="J3" i="2"/>
  <c r="F3" i="2"/>
  <c r="H3" i="2" s="1"/>
  <c r="B2" i="2"/>
  <c r="Q2" i="2"/>
  <c r="U2" i="2"/>
  <c r="X2" i="2"/>
  <c r="M2" i="2"/>
  <c r="T2" i="2"/>
  <c r="Y2" i="2"/>
  <c r="D8" i="17"/>
  <c r="F2" i="2"/>
  <c r="H2" i="2" s="1"/>
  <c r="AG30" i="3" l="1"/>
  <c r="AA30" i="3"/>
  <c r="AG31" i="3"/>
  <c r="AA31" i="3"/>
  <c r="AG32" i="3"/>
  <c r="AA32" i="3"/>
  <c r="O5" i="2"/>
  <c r="O6" i="2"/>
  <c r="O3" i="2"/>
  <c r="AF13" i="2"/>
  <c r="AB13" i="2"/>
  <c r="AE13" i="2"/>
  <c r="O8" i="2"/>
  <c r="R5" i="2"/>
  <c r="O9" i="2"/>
  <c r="O7" i="2"/>
  <c r="R6" i="2"/>
  <c r="O10" i="2"/>
  <c r="R3" i="2"/>
  <c r="AA13" i="2"/>
  <c r="O4" i="2"/>
  <c r="R4" i="2"/>
  <c r="R8" i="2"/>
  <c r="R9" i="2"/>
  <c r="R7" i="2"/>
  <c r="R10" i="2"/>
  <c r="AF8" i="2"/>
  <c r="AA5" i="2"/>
  <c r="AF5" i="2"/>
  <c r="AA6" i="2"/>
  <c r="AB10" i="2"/>
  <c r="AA3" i="2"/>
  <c r="AE4" i="2"/>
  <c r="AB8" i="2"/>
  <c r="AF11" i="2"/>
  <c r="AB5" i="2"/>
  <c r="AB9" i="2"/>
  <c r="AB7" i="2"/>
  <c r="AF6" i="2"/>
  <c r="AF3" i="2"/>
  <c r="AA4" i="2"/>
  <c r="AB4" i="2"/>
  <c r="AE8" i="2"/>
  <c r="AB11" i="2"/>
  <c r="AE11" i="2"/>
  <c r="AE9" i="2"/>
  <c r="AF7" i="2"/>
  <c r="AE7" i="2"/>
  <c r="AB6" i="2"/>
  <c r="AF10" i="2"/>
  <c r="AE10" i="2"/>
  <c r="AB3" i="2"/>
  <c r="AE5" i="2"/>
  <c r="AF9" i="2"/>
  <c r="AA9" i="2"/>
  <c r="AA7" i="2"/>
  <c r="AE6" i="2"/>
  <c r="AA10" i="2"/>
  <c r="AF12" i="2"/>
  <c r="AB12" i="2"/>
  <c r="AE12" i="2"/>
  <c r="AA12" i="2"/>
  <c r="AA17" i="3"/>
  <c r="AK17" i="3" s="1"/>
  <c r="AG17" i="3"/>
  <c r="O2" i="2"/>
  <c r="R2" i="2"/>
  <c r="AA35" i="3"/>
  <c r="AG35" i="3"/>
  <c r="AG24" i="3"/>
  <c r="AA24" i="3"/>
  <c r="AG25" i="3"/>
  <c r="AA25" i="3"/>
  <c r="AG26" i="3"/>
  <c r="AA26" i="3"/>
  <c r="AG23" i="3"/>
  <c r="AO23" i="3" s="1"/>
  <c r="AA23" i="3"/>
  <c r="AG22" i="3"/>
  <c r="AA22" i="3"/>
  <c r="AG27" i="3"/>
  <c r="AA27" i="3"/>
  <c r="AG33" i="3"/>
  <c r="AA33" i="3"/>
  <c r="Z2" i="2"/>
  <c r="AG83" i="3"/>
  <c r="AA83" i="3"/>
  <c r="AA81" i="3"/>
  <c r="AG81" i="3"/>
  <c r="AE2" i="2"/>
  <c r="AA2" i="2"/>
  <c r="AG18" i="3"/>
  <c r="AA18" i="3"/>
  <c r="AA21" i="3"/>
  <c r="AG21" i="3"/>
  <c r="AA20" i="3"/>
  <c r="AG20" i="3"/>
  <c r="AB2" i="2"/>
  <c r="AF2" i="2"/>
  <c r="A11" i="2"/>
  <c r="A8" i="2"/>
  <c r="AG16" i="3" s="1"/>
  <c r="A3" i="2"/>
  <c r="A4" i="2"/>
  <c r="AA12" i="3" s="1"/>
  <c r="AA14" i="3"/>
  <c r="AI14" i="3" s="1"/>
  <c r="AG14" i="3"/>
  <c r="AA15" i="3"/>
  <c r="AG15" i="3"/>
  <c r="AG13" i="3"/>
  <c r="AA13" i="3"/>
  <c r="AG10" i="3"/>
  <c r="AA10" i="3"/>
  <c r="AK15" i="3" l="1"/>
  <c r="AI15" i="3"/>
  <c r="AK18" i="3"/>
  <c r="AI18" i="3"/>
  <c r="AO13" i="3"/>
  <c r="AM13" i="3"/>
  <c r="AI21" i="3"/>
  <c r="AK21" i="3"/>
  <c r="AO18" i="3"/>
  <c r="AM18" i="3"/>
  <c r="AO15" i="3"/>
  <c r="AM15" i="3"/>
  <c r="AI12" i="3"/>
  <c r="AK12" i="3"/>
  <c r="AO17" i="3"/>
  <c r="AM17" i="3"/>
  <c r="AK10" i="3"/>
  <c r="AI10" i="3"/>
  <c r="AI13" i="3"/>
  <c r="AK13" i="3"/>
  <c r="AM14" i="3"/>
  <c r="AO14" i="3"/>
  <c r="AO16" i="3"/>
  <c r="AM16" i="3"/>
  <c r="AI20" i="3"/>
  <c r="AK20" i="3"/>
  <c r="AA16" i="3"/>
  <c r="AA19" i="3"/>
  <c r="AG19" i="3"/>
  <c r="AG12" i="3"/>
  <c r="AA11" i="3"/>
  <c r="AG11" i="3"/>
  <c r="AM11" i="3" s="1"/>
  <c r="AI19" i="3" l="1"/>
  <c r="AK19" i="3"/>
  <c r="AK16" i="3"/>
  <c r="AI16" i="3"/>
  <c r="AM19" i="3"/>
  <c r="AM9" i="3" s="1"/>
  <c r="AO19" i="3"/>
  <c r="AO9" i="3" s="1"/>
  <c r="AK11" i="3"/>
  <c r="AI11" i="3"/>
  <c r="AK9" i="3" l="1"/>
  <c r="I8" i="5" s="1"/>
  <c r="AI9" i="3"/>
  <c r="C10" i="5" s="1"/>
  <c r="A4" i="19" s="1"/>
  <c r="R14" i="5"/>
  <c r="G31" i="17" s="1"/>
  <c r="O9" i="5"/>
  <c r="O8" i="5"/>
  <c r="O13" i="5"/>
  <c r="O11" i="5"/>
  <c r="O10" i="5"/>
  <c r="O12" i="5"/>
  <c r="U13" i="5"/>
  <c r="V13" i="5" s="1"/>
  <c r="U8" i="5"/>
  <c r="V8" i="5" s="1"/>
  <c r="X14" i="5"/>
  <c r="G32" i="17" s="1"/>
  <c r="U11" i="5"/>
  <c r="V11" i="5" s="1"/>
  <c r="U9" i="5"/>
  <c r="V9" i="5" s="1"/>
  <c r="U12" i="5"/>
  <c r="V12" i="5" s="1"/>
  <c r="U10" i="5"/>
  <c r="V10" i="5" s="1"/>
  <c r="A8" i="19" l="1"/>
  <c r="J8" i="5"/>
  <c r="K8" i="5"/>
  <c r="I9" i="5"/>
  <c r="K9" i="5" s="1"/>
  <c r="I10" i="5"/>
  <c r="J10" i="5" s="1"/>
  <c r="I12" i="5"/>
  <c r="L14" i="5"/>
  <c r="C32" i="17" s="1"/>
  <c r="I13" i="5"/>
  <c r="A13" i="19" s="1"/>
  <c r="I11" i="5"/>
  <c r="C12" i="5"/>
  <c r="D12" i="5" s="1"/>
  <c r="C11" i="5"/>
  <c r="A5" i="19" s="1"/>
  <c r="M5" i="19" s="1"/>
  <c r="C9" i="5"/>
  <c r="A3" i="19" s="1"/>
  <c r="K3" i="19" s="1"/>
  <c r="C13" i="5"/>
  <c r="E13" i="5" s="1"/>
  <c r="C8" i="5"/>
  <c r="A2" i="19" s="1"/>
  <c r="M2" i="19" s="1"/>
  <c r="F14" i="5"/>
  <c r="A11" i="19"/>
  <c r="K11" i="19" s="1"/>
  <c r="E10" i="5"/>
  <c r="H4" i="19" s="1"/>
  <c r="D9" i="5"/>
  <c r="I3" i="19" s="1"/>
  <c r="D10" i="5"/>
  <c r="I4" i="19" s="1"/>
  <c r="A7" i="19"/>
  <c r="M7" i="19" s="1"/>
  <c r="W12" i="5"/>
  <c r="A24" i="19"/>
  <c r="A20" i="19"/>
  <c r="W8" i="5"/>
  <c r="Q11" i="5"/>
  <c r="A17" i="19"/>
  <c r="P11" i="5"/>
  <c r="W9" i="5"/>
  <c r="A21" i="19"/>
  <c r="W13" i="5"/>
  <c r="A25" i="19"/>
  <c r="Q13" i="5"/>
  <c r="A19" i="19"/>
  <c r="P13" i="5"/>
  <c r="A23" i="19"/>
  <c r="W11" i="5"/>
  <c r="P12" i="5"/>
  <c r="A18" i="19"/>
  <c r="Q12" i="5"/>
  <c r="Q8" i="5"/>
  <c r="P8" i="5"/>
  <c r="A14" i="19"/>
  <c r="W10" i="5"/>
  <c r="A22" i="19"/>
  <c r="Q10" i="5"/>
  <c r="P10" i="5"/>
  <c r="A16" i="19"/>
  <c r="P9" i="5"/>
  <c r="A15" i="19"/>
  <c r="Q9" i="5"/>
  <c r="D2" i="19"/>
  <c r="B3" i="19"/>
  <c r="J3" i="19"/>
  <c r="L5" i="19"/>
  <c r="C5" i="19"/>
  <c r="B4" i="19"/>
  <c r="M4" i="19"/>
  <c r="J4" i="19"/>
  <c r="K4" i="19"/>
  <c r="L4" i="19"/>
  <c r="C4" i="19"/>
  <c r="D4" i="19"/>
  <c r="M11" i="19"/>
  <c r="L8" i="19"/>
  <c r="B8" i="19"/>
  <c r="K8" i="19"/>
  <c r="J8" i="19"/>
  <c r="M8" i="19"/>
  <c r="D8" i="19"/>
  <c r="C8" i="19"/>
  <c r="I8" i="19"/>
  <c r="H8" i="19"/>
  <c r="D13" i="19" l="1"/>
  <c r="K13" i="19"/>
  <c r="D5" i="19"/>
  <c r="K5" i="19"/>
  <c r="J5" i="19"/>
  <c r="B5" i="19"/>
  <c r="L2" i="19"/>
  <c r="I5" i="19"/>
  <c r="D11" i="5"/>
  <c r="J2" i="19"/>
  <c r="K13" i="5"/>
  <c r="J13" i="5"/>
  <c r="A9" i="19"/>
  <c r="J9" i="5"/>
  <c r="B2" i="19"/>
  <c r="A12" i="19"/>
  <c r="L12" i="19" s="1"/>
  <c r="J12" i="5"/>
  <c r="K11" i="5"/>
  <c r="J11" i="5"/>
  <c r="M12" i="19"/>
  <c r="K12" i="5"/>
  <c r="M13" i="19"/>
  <c r="A10" i="19"/>
  <c r="I10" i="19" s="1"/>
  <c r="K10" i="5"/>
  <c r="F101" i="3"/>
  <c r="C36" i="17" s="1"/>
  <c r="G36" i="17" s="1"/>
  <c r="G38" i="17" s="1"/>
  <c r="M3" i="19"/>
  <c r="L3" i="19"/>
  <c r="E9" i="5"/>
  <c r="H3" i="19" s="1"/>
  <c r="D3" i="19"/>
  <c r="C3" i="19"/>
  <c r="E11" i="5"/>
  <c r="H5" i="19" s="1"/>
  <c r="D8" i="5"/>
  <c r="I2" i="19" s="1"/>
  <c r="K2" i="19"/>
  <c r="C2" i="19"/>
  <c r="E12" i="5"/>
  <c r="A6" i="19"/>
  <c r="C31" i="17"/>
  <c r="J11" i="19"/>
  <c r="H11" i="19"/>
  <c r="L11" i="19"/>
  <c r="I11" i="19"/>
  <c r="D11" i="19"/>
  <c r="B11" i="19"/>
  <c r="C11" i="19"/>
  <c r="D13" i="5"/>
  <c r="E8" i="5"/>
  <c r="H2" i="19" s="1"/>
  <c r="I13" i="19"/>
  <c r="C13" i="19"/>
  <c r="B7" i="19"/>
  <c r="H13" i="19"/>
  <c r="J13" i="19"/>
  <c r="B13" i="19"/>
  <c r="L13" i="19"/>
  <c r="I7" i="19"/>
  <c r="D7" i="19"/>
  <c r="C7" i="19"/>
  <c r="H7" i="19"/>
  <c r="K7" i="19"/>
  <c r="J7" i="19"/>
  <c r="L7" i="19"/>
  <c r="K15" i="19"/>
  <c r="J15" i="19"/>
  <c r="L15" i="19"/>
  <c r="M15" i="19"/>
  <c r="B15" i="19"/>
  <c r="I15" i="19"/>
  <c r="C15" i="19"/>
  <c r="D15" i="19"/>
  <c r="H15" i="19"/>
  <c r="M14" i="19"/>
  <c r="J14" i="19"/>
  <c r="B14" i="19"/>
  <c r="K14" i="19"/>
  <c r="L14" i="19"/>
  <c r="D14" i="19"/>
  <c r="I14" i="19"/>
  <c r="C14" i="19"/>
  <c r="H14" i="19"/>
  <c r="J17" i="19"/>
  <c r="B17" i="19"/>
  <c r="M17" i="19"/>
  <c r="K17" i="19"/>
  <c r="L17" i="19"/>
  <c r="C17" i="19"/>
  <c r="D17" i="19"/>
  <c r="I17" i="19"/>
  <c r="H17" i="19"/>
  <c r="B18" i="19"/>
  <c r="M18" i="19"/>
  <c r="K18" i="19"/>
  <c r="J18" i="19"/>
  <c r="L18" i="19"/>
  <c r="D18" i="19"/>
  <c r="C18" i="19"/>
  <c r="I18" i="19"/>
  <c r="H18" i="19"/>
  <c r="M23" i="19"/>
  <c r="K23" i="19"/>
  <c r="J23" i="19"/>
  <c r="B23" i="19"/>
  <c r="L23" i="19"/>
  <c r="D23" i="19"/>
  <c r="C23" i="19"/>
  <c r="I23" i="19"/>
  <c r="H23" i="19"/>
  <c r="K21" i="19"/>
  <c r="M21" i="19"/>
  <c r="B21" i="19"/>
  <c r="J21" i="19"/>
  <c r="L21" i="19"/>
  <c r="C21" i="19"/>
  <c r="I21" i="19"/>
  <c r="D21" i="19"/>
  <c r="H21" i="19"/>
  <c r="B24" i="19"/>
  <c r="M24" i="19"/>
  <c r="L24" i="19"/>
  <c r="K24" i="19"/>
  <c r="J24" i="19"/>
  <c r="I24" i="19"/>
  <c r="C24" i="19"/>
  <c r="D24" i="19"/>
  <c r="H24" i="19"/>
  <c r="B16" i="19"/>
  <c r="K16" i="19"/>
  <c r="J16" i="19"/>
  <c r="M16" i="19"/>
  <c r="L16" i="19"/>
  <c r="D16" i="19"/>
  <c r="C16" i="19"/>
  <c r="I16" i="19"/>
  <c r="H16" i="19"/>
  <c r="M22" i="19"/>
  <c r="L22" i="19"/>
  <c r="K22" i="19"/>
  <c r="B22" i="19"/>
  <c r="J22" i="19"/>
  <c r="C22" i="19"/>
  <c r="D22" i="19"/>
  <c r="I22" i="19"/>
  <c r="H22" i="19"/>
  <c r="B25" i="19"/>
  <c r="K25" i="19"/>
  <c r="M25" i="19"/>
  <c r="L25" i="19"/>
  <c r="J25" i="19"/>
  <c r="C25" i="19"/>
  <c r="D25" i="19"/>
  <c r="I25" i="19"/>
  <c r="H25" i="19"/>
  <c r="B19" i="19"/>
  <c r="L19" i="19"/>
  <c r="K19" i="19"/>
  <c r="C19" i="19"/>
  <c r="M19" i="19"/>
  <c r="J19" i="19"/>
  <c r="D19" i="19"/>
  <c r="I19" i="19"/>
  <c r="H19" i="19"/>
  <c r="K20" i="19"/>
  <c r="L20" i="19"/>
  <c r="M20" i="19"/>
  <c r="B20" i="19"/>
  <c r="J20" i="19"/>
  <c r="I20" i="19"/>
  <c r="D20" i="19"/>
  <c r="C20" i="19"/>
  <c r="H20" i="19"/>
  <c r="C12" i="19" l="1"/>
  <c r="D12" i="19"/>
  <c r="H9" i="19"/>
  <c r="J9" i="19"/>
  <c r="M9" i="19"/>
  <c r="K9" i="19"/>
  <c r="C9" i="19"/>
  <c r="L9" i="19"/>
  <c r="I9" i="19"/>
  <c r="B9" i="19"/>
  <c r="D9" i="19"/>
  <c r="B12" i="19"/>
  <c r="J12" i="19"/>
  <c r="K12" i="19"/>
  <c r="I12" i="19"/>
  <c r="H12" i="19"/>
  <c r="D10" i="19"/>
  <c r="J10" i="19"/>
  <c r="H10" i="19"/>
  <c r="K10" i="19"/>
  <c r="B10" i="19"/>
  <c r="M10" i="19"/>
  <c r="C10" i="19"/>
  <c r="L10" i="19"/>
  <c r="J6" i="19"/>
  <c r="L6" i="19"/>
  <c r="D6" i="19"/>
  <c r="H6" i="19"/>
  <c r="B6" i="19"/>
  <c r="K6" i="19"/>
  <c r="I6" i="19"/>
  <c r="M6" i="19"/>
  <c r="C6" i="19"/>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9"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E10" authorId="0" shapeId="0">
      <text>
        <r>
          <rPr>
            <b/>
            <sz val="9"/>
            <color indexed="81"/>
            <rFont val="ＭＳ ゴシック"/>
            <family val="3"/>
            <charset val="128"/>
          </rPr>
          <t>入力の必要はありません</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<sst xmlns="http://schemas.openxmlformats.org/spreadsheetml/2006/main" count="799" uniqueCount="526">
  <si>
    <t>ﾅﾝﾊﾞｰ</t>
    <phoneticPr fontId="3"/>
  </si>
  <si>
    <t>学年</t>
    <rPh sb="0" eb="2">
      <t>ガクネン</t>
    </rPh>
    <phoneticPr fontId="3"/>
  </si>
  <si>
    <t>男</t>
    <rPh sb="0" eb="1">
      <t>オトコ</t>
    </rPh>
    <phoneticPr fontId="3"/>
  </si>
  <si>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</si>
  <si>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</si>
  <si>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</si>
  <si>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</si>
  <si>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</si>
  <si>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</si>
  <si>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</si>
  <si>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</si>
  <si>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</si>
  <si>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</si>
  <si>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</si>
  <si>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</si>
  <si>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</si>
  <si>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</si>
  <si>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</si>
  <si>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</si>
  <si>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</si>
  <si>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</si>
  <si>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</si>
  <si>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</si>
  <si>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</si>
  <si>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</si>
  <si>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</si>
  <si>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</si>
  <si>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</si>
  <si>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</si>
  <si>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</si>
  <si>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</si>
  <si>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</si>
  <si>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</si>
  <si>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</si>
  <si>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</si>
  <si>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</si>
  <si>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</si>
  <si>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3"/>
  </si>
  <si>
    <t>性別</t>
    <rPh sb="0" eb="2">
      <t>セイベツ</t>
    </rPh>
    <phoneticPr fontId="3"/>
  </si>
  <si>
    <t>学年</t>
    <rPh sb="0" eb="2">
      <t>ガクネン</t>
    </rPh>
    <phoneticPr fontId="3"/>
  </si>
  <si>
    <t>記録</t>
    <rPh sb="0" eb="2">
      <t>キロク</t>
    </rPh>
    <phoneticPr fontId="3"/>
  </si>
  <si>
    <t>種目１</t>
    <rPh sb="0" eb="2">
      <t>シュモク</t>
    </rPh>
    <phoneticPr fontId="3"/>
  </si>
  <si>
    <t>記録１</t>
    <rPh sb="0" eb="2">
      <t>キロク</t>
    </rPh>
    <phoneticPr fontId="3"/>
  </si>
  <si>
    <t>例</t>
    <rPh sb="0" eb="1">
      <t>レイ</t>
    </rPh>
    <phoneticPr fontId="3"/>
  </si>
  <si>
    <t>西三　太郎</t>
    <rPh sb="0" eb="1">
      <t>セイ</t>
    </rPh>
    <rPh sb="1" eb="2">
      <t>サン</t>
    </rPh>
    <rPh sb="3" eb="5">
      <t>タロウ</t>
    </rPh>
    <phoneticPr fontId="3"/>
  </si>
  <si>
    <t>4X100mR</t>
    <phoneticPr fontId="3"/>
  </si>
  <si>
    <t>4X400mR</t>
    <phoneticPr fontId="3"/>
  </si>
  <si>
    <t>氏　名</t>
    <rPh sb="0" eb="1">
      <t>シ</t>
    </rPh>
    <rPh sb="2" eb="3">
      <t>メイ</t>
    </rPh>
    <phoneticPr fontId="3"/>
  </si>
  <si>
    <t>A4サイズ</t>
    <phoneticPr fontId="7"/>
  </si>
  <si>
    <t>男　　　子</t>
    <rPh sb="0" eb="1">
      <t>オトコ</t>
    </rPh>
    <rPh sb="4" eb="5">
      <t>コ</t>
    </rPh>
    <phoneticPr fontId="7"/>
  </si>
  <si>
    <t>女　　　子</t>
    <rPh sb="0" eb="1">
      <t>オンナ</t>
    </rPh>
    <rPh sb="4" eb="5">
      <t>コ</t>
    </rPh>
    <phoneticPr fontId="7"/>
  </si>
  <si>
    <t>種　　目</t>
    <rPh sb="0" eb="1">
      <t>タネ</t>
    </rPh>
    <rPh sb="3" eb="4">
      <t>メ</t>
    </rPh>
    <phoneticPr fontId="7"/>
  </si>
  <si>
    <t>申込数</t>
    <rPh sb="0" eb="2">
      <t>モウシコミ</t>
    </rPh>
    <rPh sb="2" eb="3">
      <t>スウ</t>
    </rPh>
    <phoneticPr fontId="7"/>
  </si>
  <si>
    <t>種　　　目</t>
    <rPh sb="0" eb="1">
      <t>タネ</t>
    </rPh>
    <rPh sb="4" eb="5">
      <t>メ</t>
    </rPh>
    <phoneticPr fontId="7"/>
  </si>
  <si>
    <t>男種目</t>
    <rPh sb="0" eb="3">
      <t>オトコシュモク</t>
    </rPh>
    <phoneticPr fontId="7"/>
  </si>
  <si>
    <t>女種目</t>
    <rPh sb="0" eb="1">
      <t>オンナ</t>
    </rPh>
    <rPh sb="1" eb="3">
      <t>シュモク</t>
    </rPh>
    <phoneticPr fontId="7"/>
  </si>
  <si>
    <t>４×１００ｍＲ</t>
    <phoneticPr fontId="7"/>
  </si>
  <si>
    <t>４×４００ｍＲ</t>
    <phoneticPr fontId="7"/>
  </si>
  <si>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7"/>
  </si>
  <si>
    <t>女</t>
    <rPh sb="0" eb="1">
      <t>オンナ</t>
    </rPh>
    <phoneticPr fontId="3"/>
  </si>
  <si>
    <t>男</t>
    <rPh sb="0" eb="1">
      <t>オトコ</t>
    </rPh>
    <phoneticPr fontId="3"/>
  </si>
  <si>
    <t>○</t>
    <phoneticPr fontId="3"/>
  </si>
  <si>
    <t>大会名</t>
    <rPh sb="0" eb="2">
      <t>タイカイ</t>
    </rPh>
    <rPh sb="2" eb="3">
      <t>メイ</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</si>
  <si>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</si>
  <si>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</si>
  <si>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</si>
  <si>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</si>
  <si>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</si>
  <si>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</si>
  <si>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</si>
  <si>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</si>
  <si>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</si>
  <si>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</si>
  <si>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</si>
  <si>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3"/>
  </si>
  <si>
    <t>申込チーム数</t>
    <rPh sb="0" eb="2">
      <t>モウシコミ</t>
    </rPh>
    <rPh sb="5" eb="6">
      <t>スウ</t>
    </rPh>
    <phoneticPr fontId="3"/>
  </si>
  <si>
    <t>②選手情報入力</t>
    <rPh sb="1" eb="3">
      <t>センシュ</t>
    </rPh>
    <rPh sb="3" eb="5">
      <t>ジョウホウ</t>
    </rPh>
    <rPh sb="5" eb="7">
      <t>ニュウリョク</t>
    </rPh>
    <phoneticPr fontId="3"/>
  </si>
  <si>
    <t>④種目別人数一覧表</t>
    <rPh sb="1" eb="4">
      <t>シュモクベツ</t>
    </rPh>
    <rPh sb="4" eb="6">
      <t>ニンズウ</t>
    </rPh>
    <rPh sb="6" eb="8">
      <t>イチラン</t>
    </rPh>
    <rPh sb="8" eb="9">
      <t>ヒョウ</t>
    </rPh>
    <phoneticPr fontId="3"/>
  </si>
  <si>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3"/>
  </si>
  <si>
    <t xml:space="preserve">チーム名 </t>
    <rPh sb="3" eb="4">
      <t>メイ</t>
    </rPh>
    <phoneticPr fontId="3"/>
  </si>
  <si>
    <t>54秒23</t>
    <rPh sb="2" eb="3">
      <t>ビョウ</t>
    </rPh>
    <phoneticPr fontId="3"/>
  </si>
  <si>
    <t>↓</t>
    <phoneticPr fontId="3"/>
  </si>
  <si>
    <t xml:space="preserve">１ </t>
    <phoneticPr fontId="3"/>
  </si>
  <si>
    <t xml:space="preserve">３ </t>
    <phoneticPr fontId="3"/>
  </si>
  <si>
    <t>期　日</t>
    <rPh sb="0" eb="1">
      <t>キ</t>
    </rPh>
    <rPh sb="2" eb="3">
      <t>ヒ</t>
    </rPh>
    <phoneticPr fontId="3"/>
  </si>
  <si>
    <t>会　場</t>
    <rPh sb="0" eb="1">
      <t>カイ</t>
    </rPh>
    <rPh sb="2" eb="3">
      <t>バ</t>
    </rPh>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</si>
  <si>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</si>
  <si>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</si>
  <si>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</si>
  <si>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12秒00</t>
    <rPh sb="2" eb="3">
      <t>ビョウ</t>
    </rPh>
    <phoneticPr fontId="3"/>
  </si>
  <si>
    <t>　　 のときは整数で表示されます。</t>
    <rPh sb="7" eb="9">
      <t>セイスウ</t>
    </rPh>
    <rPh sb="10" eb="12">
      <t>ヒョウジ</t>
    </rPh>
    <phoneticPr fontId="3"/>
  </si>
  <si>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3"/>
  </si>
  <si>
    <t>　　なっていることを確認してください。</t>
    <rPh sb="10" eb="12">
      <t>カクニン</t>
    </rPh>
    <phoneticPr fontId="3"/>
  </si>
  <si>
    <t>←入力</t>
    <rPh sb="1" eb="3">
      <t>ニュウリョク</t>
    </rPh>
    <phoneticPr fontId="3"/>
  </si>
  <si>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3"/>
  </si>
  <si>
    <t>○</t>
    <phoneticPr fontId="3"/>
  </si>
  <si>
    <t>男100m</t>
    <rPh sb="0" eb="1">
      <t>ダン</t>
    </rPh>
    <phoneticPr fontId="3"/>
  </si>
  <si>
    <t>★記録がない場合は空欄にしてください。</t>
    <rPh sb="1" eb="3">
      <t>キロク</t>
    </rPh>
    <rPh sb="6" eb="8">
      <t>バアイ</t>
    </rPh>
    <rPh sb="9" eb="11">
      <t>クウラン</t>
    </rPh>
    <phoneticPr fontId="3"/>
  </si>
  <si>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3"/>
  </si>
  <si>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3"/>
  </si>
  <si>
    <t>Ord</t>
    <phoneticPr fontId="3"/>
  </si>
  <si>
    <r>
      <t>　　※</t>
    </r>
    <r>
      <rPr>
        <b/>
        <sz val="11"/>
        <color indexed="10"/>
        <rFont val="ＭＳ ゴシック"/>
        <family val="3"/>
        <charset val="128"/>
      </rPr>
      <t>記録は、次のとおり入力してください。</t>
    </r>
    <rPh sb="3" eb="5">
      <t>キロク</t>
    </rPh>
    <rPh sb="7" eb="8">
      <t>ツギ</t>
    </rPh>
    <rPh sb="12" eb="14">
      <t>ニュウリョク</t>
    </rPh>
    <phoneticPr fontId="3"/>
  </si>
  <si>
    <t>4分07秒00</t>
    <rPh sb="1" eb="2">
      <t>フン</t>
    </rPh>
    <rPh sb="4" eb="5">
      <t>ビョウ</t>
    </rPh>
    <phoneticPr fontId="3"/>
  </si>
  <si>
    <t>4.07.00</t>
    <phoneticPr fontId="3"/>
  </si>
  <si>
    <t>氏　名</t>
    <rPh sb="0" eb="1">
      <t>シ</t>
    </rPh>
    <rPh sb="2" eb="3">
      <t>メイ</t>
    </rPh>
    <phoneticPr fontId="3"/>
  </si>
  <si>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3"/>
  </si>
  <si>
    <t>　＜注意事項等＞</t>
    <rPh sb="2" eb="4">
      <t>チュウイ</t>
    </rPh>
    <rPh sb="4" eb="6">
      <t>ジコウ</t>
    </rPh>
    <rPh sb="6" eb="7">
      <t>トウ</t>
    </rPh>
    <phoneticPr fontId="3"/>
  </si>
  <si>
    <t>　 ※記録が１分未満で、10分の1以下が「00」</t>
    <rPh sb="3" eb="5">
      <t>キロク</t>
    </rPh>
    <rPh sb="7" eb="8">
      <t>フン</t>
    </rPh>
    <rPh sb="8" eb="10">
      <t>ミマン</t>
    </rPh>
    <rPh sb="14" eb="15">
      <t>ブン</t>
    </rPh>
    <rPh sb="17" eb="19">
      <t>イカ</t>
    </rPh>
    <phoneticPr fontId="3"/>
  </si>
  <si>
    <t>例１</t>
    <rPh sb="0" eb="1">
      <t>レイ</t>
    </rPh>
    <phoneticPr fontId="3"/>
  </si>
  <si>
    <t>例２</t>
    <rPh sb="0" eb="1">
      <t>レイ</t>
    </rPh>
    <phoneticPr fontId="3"/>
  </si>
  <si>
    <t>例３</t>
    <rPh sb="0" eb="1">
      <t>レイ</t>
    </rPh>
    <phoneticPr fontId="3"/>
  </si>
  <si>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3"/>
  </si>
  <si>
    <t>ｾｲｻﾝ ﾀﾛｳ</t>
    <phoneticPr fontId="3"/>
  </si>
  <si>
    <t>ﾌﾘｶﾞﾅ</t>
    <phoneticPr fontId="3"/>
  </si>
  <si>
    <t>種目</t>
    <rPh sb="0" eb="2">
      <t>シュモク</t>
    </rPh>
    <phoneticPr fontId="41"/>
  </si>
  <si>
    <t>ﾅﾝﾊﾞｰ</t>
    <phoneticPr fontId="3"/>
  </si>
  <si>
    <t>男4X100mR</t>
    <rPh sb="0" eb="1">
      <t>オトコ</t>
    </rPh>
    <phoneticPr fontId="41"/>
  </si>
  <si>
    <t>男4X400mR</t>
    <rPh sb="0" eb="1">
      <t>オトコ</t>
    </rPh>
    <phoneticPr fontId="41"/>
  </si>
  <si>
    <t>男4X100mR</t>
    <rPh sb="0" eb="1">
      <t>オトコ</t>
    </rPh>
    <phoneticPr fontId="3"/>
  </si>
  <si>
    <t>男4X400mR</t>
    <rPh sb="0" eb="1">
      <t>オトコ</t>
    </rPh>
    <phoneticPr fontId="3"/>
  </si>
  <si>
    <t>女4X100mR</t>
    <phoneticPr fontId="3"/>
  </si>
  <si>
    <t>女4X400mR</t>
    <phoneticPr fontId="3"/>
  </si>
  <si>
    <t>男子</t>
    <rPh sb="0" eb="2">
      <t>ダンシ</t>
    </rPh>
    <phoneticPr fontId="41"/>
  </si>
  <si>
    <t>女子</t>
    <rPh sb="0" eb="2">
      <t>ジョシ</t>
    </rPh>
    <phoneticPr fontId="41"/>
  </si>
  <si>
    <t>リレー</t>
    <phoneticPr fontId="41"/>
  </si>
  <si>
    <t>種目</t>
    <rPh sb="0" eb="2">
      <t>シュモク</t>
    </rPh>
    <phoneticPr fontId="41"/>
  </si>
  <si>
    <t>No</t>
    <phoneticPr fontId="41"/>
  </si>
  <si>
    <t>FLAG</t>
    <phoneticPr fontId="41"/>
  </si>
  <si>
    <t>記録</t>
    <rPh sb="0" eb="2">
      <t>キロク</t>
    </rPh>
    <phoneticPr fontId="41"/>
  </si>
  <si>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3"/>
  </si>
  <si>
    <r>
      <t xml:space="preserve">ﾌﾘｶﾞﾅ
</t>
    </r>
    <r>
      <rPr>
        <b/>
        <sz val="8"/>
        <color indexed="10"/>
        <rFont val="ＭＳ 明朝"/>
        <family val="1"/>
        <charset val="128"/>
      </rPr>
      <t>姓と名の間に
半角ｽﾍﾟｰｽ1つ</t>
    </r>
    <rPh sb="13" eb="15">
      <t>ハンカク</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</si>
  <si>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</si>
  <si>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学校名</t>
    <rPh sb="0" eb="2">
      <t>ガッコウ</t>
    </rPh>
    <rPh sb="2" eb="3">
      <t>メイ</t>
    </rPh>
    <phoneticPr fontId="7"/>
  </si>
  <si>
    <t>ｶﾅ</t>
    <phoneticPr fontId="3"/>
  </si>
  <si>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3"/>
  </si>
  <si>
    <t>　・必要事項を入力してください。</t>
    <rPh sb="2" eb="4">
      <t>ヒツヨウ</t>
    </rPh>
    <rPh sb="4" eb="6">
      <t>ジコウ</t>
    </rPh>
    <rPh sb="7" eb="9">
      <t>ニュウリョク</t>
    </rPh>
    <phoneticPr fontId="3"/>
  </si>
  <si>
    <t>学校名</t>
    <rPh sb="0" eb="2">
      <t>ガッコウ</t>
    </rPh>
    <rPh sb="2" eb="3">
      <t>メイ</t>
    </rPh>
    <phoneticPr fontId="41"/>
  </si>
  <si>
    <t>女4X100mR</t>
    <rPh sb="0" eb="1">
      <t>オンナ</t>
    </rPh>
    <phoneticPr fontId="41"/>
  </si>
  <si>
    <t>女4X400mR</t>
    <rPh sb="0" eb="1">
      <t>オンナ</t>
    </rPh>
    <phoneticPr fontId="41"/>
  </si>
  <si>
    <t>リレー</t>
    <phoneticPr fontId="41"/>
  </si>
  <si>
    <t>ﾅﾝﾊﾞｰ</t>
    <phoneticPr fontId="41"/>
  </si>
  <si>
    <t>氏　名</t>
    <rPh sb="0" eb="1">
      <t>シ</t>
    </rPh>
    <rPh sb="2" eb="3">
      <t>メイ</t>
    </rPh>
    <phoneticPr fontId="41"/>
  </si>
  <si>
    <t>性</t>
    <rPh sb="0" eb="1">
      <t>セイ</t>
    </rPh>
    <phoneticPr fontId="41"/>
  </si>
  <si>
    <t>年</t>
    <rPh sb="0" eb="1">
      <t>ネン</t>
    </rPh>
    <phoneticPr fontId="41"/>
  </si>
  <si>
    <t>4R</t>
    <phoneticPr fontId="41"/>
  </si>
  <si>
    <t>16R</t>
    <phoneticPr fontId="41"/>
  </si>
  <si>
    <t xml:space="preserve">７ </t>
    <phoneticPr fontId="3"/>
  </si>
  <si>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3"/>
  </si>
  <si>
    <t>人数</t>
    <rPh sb="0" eb="2">
      <t>ニンズウ</t>
    </rPh>
    <phoneticPr fontId="41"/>
  </si>
  <si>
    <t>男　　子</t>
    <rPh sb="0" eb="1">
      <t>オトコ</t>
    </rPh>
    <rPh sb="3" eb="4">
      <t>コ</t>
    </rPh>
    <phoneticPr fontId="41"/>
  </si>
  <si>
    <t>女　　子</t>
    <rPh sb="0" eb="1">
      <t>オンナ</t>
    </rPh>
    <rPh sb="3" eb="4">
      <t>コ</t>
    </rPh>
    <phoneticPr fontId="41"/>
  </si>
  <si>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3"/>
  </si>
  <si>
    <t>男　　　子</t>
    <rPh sb="0" eb="1">
      <t>オトコ</t>
    </rPh>
    <rPh sb="4" eb="5">
      <t>コ</t>
    </rPh>
    <phoneticPr fontId="41"/>
  </si>
  <si>
    <t>女　　　子</t>
    <rPh sb="0" eb="1">
      <t>オンナ</t>
    </rPh>
    <rPh sb="4" eb="5">
      <t>コ</t>
    </rPh>
    <phoneticPr fontId="41"/>
  </si>
  <si>
    <t>大会名</t>
    <rPh sb="0" eb="2">
      <t>タイカイ</t>
    </rPh>
    <rPh sb="2" eb="3">
      <t>メイ</t>
    </rPh>
    <phoneticPr fontId="41"/>
  </si>
  <si>
    <t>一覧表用　種目名</t>
    <rPh sb="0" eb="2">
      <t>イチラン</t>
    </rPh>
    <rPh sb="2" eb="3">
      <t>ヒョウ</t>
    </rPh>
    <rPh sb="3" eb="4">
      <t>ヨウ</t>
    </rPh>
    <rPh sb="5" eb="7">
      <t>シュモク</t>
    </rPh>
    <rPh sb="7" eb="8">
      <t>メイ</t>
    </rPh>
    <phoneticPr fontId="41"/>
  </si>
  <si>
    <t>振込明細書のコピーを裏面に添付してください</t>
    <rPh sb="0" eb="2">
      <t>フリコミ</t>
    </rPh>
    <rPh sb="2" eb="5">
      <t>メイサイショ</t>
    </rPh>
    <rPh sb="10" eb="12">
      <t>ウラメン</t>
    </rPh>
    <rPh sb="13" eb="15">
      <t>テンプ</t>
    </rPh>
    <phoneticPr fontId="3"/>
  </si>
  <si>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4"/>
  </si>
  <si>
    <t>⇒</t>
    <phoneticPr fontId="3"/>
  </si>
  <si>
    <t>20m</t>
    <phoneticPr fontId="3"/>
  </si>
  <si>
    <t>20m00</t>
    <phoneticPr fontId="3"/>
  </si>
  <si>
    <t>※データを修正する場合は、必ず「Delete」キーを使用してください。</t>
    <rPh sb="5" eb="7">
      <t>シュウセイ</t>
    </rPh>
    <rPh sb="9" eb="11">
      <t>バアイ</t>
    </rPh>
    <rPh sb="13" eb="14">
      <t>カナラ</t>
    </rPh>
    <rPh sb="26" eb="28">
      <t>シヨウ</t>
    </rPh>
    <phoneticPr fontId="3"/>
  </si>
  <si>
    <t>競技者NO</t>
    <rPh sb="0" eb="3">
      <t>キョウギシャ</t>
    </rPh>
    <phoneticPr fontId="3"/>
  </si>
  <si>
    <t>男400R</t>
    <rPh sb="0" eb="1">
      <t>オトコ</t>
    </rPh>
    <phoneticPr fontId="3"/>
  </si>
  <si>
    <t>リレー記録</t>
    <rPh sb="3" eb="5">
      <t>キロク</t>
    </rPh>
    <phoneticPr fontId="3"/>
  </si>
  <si>
    <t>4X100mR</t>
  </si>
  <si>
    <t>4X400mR</t>
  </si>
  <si>
    <t>男子</t>
    <rPh sb="0" eb="2">
      <t>ダンシ</t>
    </rPh>
    <phoneticPr fontId="3"/>
  </si>
  <si>
    <t>女子</t>
    <rPh sb="0" eb="2">
      <t>ジョシ</t>
    </rPh>
    <phoneticPr fontId="3"/>
  </si>
  <si>
    <t>男1600R</t>
    <rPh sb="0" eb="1">
      <t>オトコ</t>
    </rPh>
    <phoneticPr fontId="3"/>
  </si>
  <si>
    <t>女400R</t>
    <rPh sb="0" eb="1">
      <t>オンナ</t>
    </rPh>
    <phoneticPr fontId="3"/>
  </si>
  <si>
    <t>女1600R</t>
    <rPh sb="0" eb="1">
      <t>オンナ</t>
    </rPh>
    <phoneticPr fontId="3"/>
  </si>
  <si>
    <t>※必要事項を全て入力してください。</t>
    <rPh sb="1" eb="3">
      <t>ヒツヨウ</t>
    </rPh>
    <rPh sb="3" eb="5">
      <t>ジコウ</t>
    </rPh>
    <rPh sb="6" eb="7">
      <t>スベ</t>
    </rPh>
    <rPh sb="8" eb="10">
      <t>ニュウリョク</t>
    </rPh>
    <phoneticPr fontId="3"/>
  </si>
  <si>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3"/>
  </si>
  <si>
    <t>※リレーにエントリーをする選手とチームの記録を確認してください。</t>
    <rPh sb="13" eb="15">
      <t>センシュ</t>
    </rPh>
    <rPh sb="20" eb="22">
      <t>キロク</t>
    </rPh>
    <rPh sb="23" eb="25">
      <t>カクニン</t>
    </rPh>
    <phoneticPr fontId="3"/>
  </si>
  <si>
    <t>③リレー情報確認</t>
    <rPh sb="4" eb="6">
      <t>ジョウホウ</t>
    </rPh>
    <rPh sb="6" eb="8">
      <t>カクニン</t>
    </rPh>
    <phoneticPr fontId="3"/>
  </si>
  <si>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3"/>
  </si>
  <si>
    <t>パロマ瑞穂スタジアム・パロマ瑞穂北陸上競技場</t>
    <rPh sb="3" eb="5">
      <t>ミズホ</t>
    </rPh>
    <rPh sb="14" eb="16">
      <t>ミズホ</t>
    </rPh>
    <rPh sb="16" eb="17">
      <t>キタ</t>
    </rPh>
    <rPh sb="17" eb="22">
      <t>リクジョウキョウギジョウ</t>
    </rPh>
    <phoneticPr fontId="3"/>
  </si>
  <si>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</si>
  <si>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</si>
  <si>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</si>
  <si>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種　目　数</t>
    <rPh sb="0" eb="1">
      <t>シュ</t>
    </rPh>
    <rPh sb="2" eb="3">
      <t>メ</t>
    </rPh>
    <rPh sb="4" eb="5">
      <t>スウ</t>
    </rPh>
    <phoneticPr fontId="7"/>
  </si>
  <si>
    <t>種目計</t>
    <rPh sb="0" eb="2">
      <t>シュモク</t>
    </rPh>
    <rPh sb="2" eb="3">
      <t>ケイ</t>
    </rPh>
    <phoneticPr fontId="3"/>
  </si>
  <si>
    <t>種目数</t>
    <rPh sb="0" eb="3">
      <t>シュモクスウ</t>
    </rPh>
    <phoneticPr fontId="7"/>
  </si>
  <si>
    <t>リレー</t>
    <phoneticPr fontId="7"/>
  </si>
  <si>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3"/>
  </si>
  <si>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3"/>
  </si>
  <si>
    <t>リレー計</t>
    <rPh sb="3" eb="4">
      <t>ケイ</t>
    </rPh>
    <phoneticPr fontId="3"/>
  </si>
  <si>
    <t>部</t>
    <rPh sb="0" eb="1">
      <t>ブ</t>
    </rPh>
    <phoneticPr fontId="7"/>
  </si>
  <si>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</si>
  <si>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</si>
  <si>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　・正しく送信されれば、受信した旨の返信が届きます。</t>
    <rPh sb="2" eb="3">
      <t>タダ</t>
    </rPh>
    <rPh sb="5" eb="7">
      <t>ソウシン</t>
    </rPh>
    <rPh sb="12" eb="14">
      <t>ジュシン</t>
    </rPh>
    <rPh sb="16" eb="17">
      <t>ムネ</t>
    </rPh>
    <rPh sb="18" eb="20">
      <t>ヘンシン</t>
    </rPh>
    <rPh sb="21" eb="22">
      <t>トド</t>
    </rPh>
    <phoneticPr fontId="3"/>
  </si>
  <si>
    <t>このシートを印刷し裏面に振込明細のコピーを添付してください</t>
    <rPh sb="6" eb="8">
      <t>インサツ</t>
    </rPh>
    <rPh sb="9" eb="11">
      <t>リメン</t>
    </rPh>
    <rPh sb="12" eb="14">
      <t>フリコミ</t>
    </rPh>
    <rPh sb="14" eb="16">
      <t>メイサイ</t>
    </rPh>
    <rPh sb="21" eb="23">
      <t>テンプ</t>
    </rPh>
    <phoneticPr fontId="3"/>
  </si>
  <si>
    <t>役員ができる方のお名前を入力してください</t>
    <rPh sb="0" eb="2">
      <t>ヤクイン</t>
    </rPh>
    <rPh sb="6" eb="7">
      <t>カタ</t>
    </rPh>
    <rPh sb="9" eb="11">
      <t>ナマ</t>
    </rPh>
    <rPh sb="12" eb="14">
      <t>ニュウリョク</t>
    </rPh>
    <phoneticPr fontId="3"/>
  </si>
  <si>
    <t>toiawase.nagoya@gmail.com</t>
    <phoneticPr fontId="3"/>
  </si>
  <si>
    <t>高校用</t>
    <rPh sb="0" eb="3">
      <t>コウコウヨウ</t>
    </rPh>
    <phoneticPr fontId="3"/>
  </si>
  <si>
    <t>メール送信期限</t>
    <rPh sb="3" eb="5">
      <t>ソウシン</t>
    </rPh>
    <rPh sb="5" eb="7">
      <t>キゲン</t>
    </rPh>
    <phoneticPr fontId="3"/>
  </si>
  <si>
    <t>※必ずメールを送信してください！　書類のみでは受け付けできません。</t>
    <rPh sb="1" eb="2">
      <t>カナラ</t>
    </rPh>
    <rPh sb="7" eb="9">
      <t>ソウシン</t>
    </rPh>
    <rPh sb="17" eb="19">
      <t>ショルイ</t>
    </rPh>
    <rPh sb="23" eb="24">
      <t>ウ</t>
    </rPh>
    <rPh sb="25" eb="26">
      <t>ツ</t>
    </rPh>
    <phoneticPr fontId="3"/>
  </si>
  <si>
    <t>書類郵送期限　</t>
    <rPh sb="0" eb="2">
      <t>ショルイ</t>
    </rPh>
    <rPh sb="2" eb="4">
      <t>ユウソウ</t>
    </rPh>
    <rPh sb="4" eb="6">
      <t>キゲン</t>
    </rPh>
    <phoneticPr fontId="3"/>
  </si>
  <si>
    <t>メール送信後に郵送願います。</t>
    <rPh sb="3" eb="6">
      <t>ソウシンゴ</t>
    </rPh>
    <rPh sb="7" eb="10">
      <t>ユウソウネガ</t>
    </rPh>
    <phoneticPr fontId="3"/>
  </si>
  <si>
    <t xml:space="preserve">２ </t>
    <phoneticPr fontId="3"/>
  </si>
  <si>
    <t xml:space="preserve">４ </t>
  </si>
  <si>
    <t xml:space="preserve">５ </t>
  </si>
  <si>
    <t xml:space="preserve">６ </t>
    <phoneticPr fontId="3"/>
  </si>
  <si>
    <t>　★作業の流れは次のとおりです。　データの入力は①②のシートのみです。</t>
    <rPh sb="2" eb="4">
      <t>サギョウ</t>
    </rPh>
    <rPh sb="5" eb="6">
      <t>ナガ</t>
    </rPh>
    <rPh sb="8" eb="9">
      <t>ツギ</t>
    </rPh>
    <rPh sb="21" eb="23">
      <t>ニュウリョク</t>
    </rPh>
    <phoneticPr fontId="3"/>
  </si>
  <si>
    <t>・プログラム購入部数もこちらで入力となります。</t>
    <rPh sb="6" eb="8">
      <t>コウニュウ</t>
    </rPh>
    <rPh sb="8" eb="10">
      <t>ブスウ</t>
    </rPh>
    <rPh sb="15" eb="17">
      <t>ニュウリョク</t>
    </rPh>
    <phoneticPr fontId="3"/>
  </si>
  <si>
    <t>↓</t>
    <phoneticPr fontId="3"/>
  </si>
  <si>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3"/>
  </si>
  <si>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3"/>
  </si>
  <si>
    <r>
      <t>◎トラック種目・・・・分秒をドット「．」で区切り、</t>
    </r>
    <r>
      <rPr>
        <b/>
        <u/>
        <sz val="11"/>
        <color indexed="10"/>
        <rFont val="ＭＳ ゴシック"/>
        <family val="3"/>
        <charset val="128"/>
      </rPr>
      <t>100分の1秒まで入力</t>
    </r>
    <rPh sb="5" eb="7">
      <t>シュモク</t>
    </rPh>
    <phoneticPr fontId="3"/>
  </si>
  <si>
    <r>
      <t>◎フィールド種目・・・メートルを「m」で区切り、</t>
    </r>
    <r>
      <rPr>
        <b/>
        <u/>
        <sz val="11"/>
        <color indexed="10"/>
        <rFont val="ＭＳ ゴシック"/>
        <family val="3"/>
        <charset val="128"/>
      </rPr>
      <t>cm単位まで入力（「cm」の文字は入れない）</t>
    </r>
    <rPh sb="6" eb="8">
      <t>シュモク</t>
    </rPh>
    <phoneticPr fontId="3"/>
  </si>
  <si>
    <t>⇒</t>
    <phoneticPr fontId="3"/>
  </si>
  <si>
    <t>↓</t>
    <phoneticPr fontId="3"/>
  </si>
  <si>
    <r>
      <t>　・入力したファイルを送信してください。</t>
    </r>
    <r>
      <rPr>
        <b/>
        <sz val="12"/>
        <color indexed="8"/>
        <rFont val="ＭＳ 明朝"/>
        <family val="1"/>
        <charset val="128"/>
      </rPr>
      <t/>
    </r>
    <rPh sb="2" eb="4">
      <t>ニュウリョク</t>
    </rPh>
    <phoneticPr fontId="3"/>
  </si>
  <si>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3"/>
  </si>
  <si>
    <t xml:space="preserve">mail：   </t>
    <phoneticPr fontId="3"/>
  </si>
  <si>
    <t>　　③種目別人数の確認・印刷</t>
    <rPh sb="3" eb="6">
      <t>シュモクベツ</t>
    </rPh>
    <rPh sb="6" eb="8">
      <t>ニンズウ</t>
    </rPh>
    <rPh sb="9" eb="11">
      <t>カクニン</t>
    </rPh>
    <rPh sb="12" eb="14">
      <t>インサツ</t>
    </rPh>
    <phoneticPr fontId="3"/>
  </si>
  <si>
    <t>　　④ファイルの保存</t>
    <rPh sb="8" eb="10">
      <t>ホゾン</t>
    </rPh>
    <phoneticPr fontId="3"/>
  </si>
  <si>
    <t>　　⑤メール送信</t>
    <rPh sb="6" eb="8">
      <t>ソウシン</t>
    </rPh>
    <phoneticPr fontId="3"/>
  </si>
  <si>
    <t>　　⑥参加料の振込</t>
    <rPh sb="3" eb="6">
      <t>サンカリョウ</t>
    </rPh>
    <rPh sb="7" eb="9">
      <t>フリコミ</t>
    </rPh>
    <phoneticPr fontId="3"/>
  </si>
  <si>
    <t>　　⑦郵送</t>
    <rPh sb="3" eb="5">
      <t>ユウソウ</t>
    </rPh>
    <phoneticPr fontId="3"/>
  </si>
  <si>
    <t>　　⑧申込完了</t>
    <rPh sb="3" eb="5">
      <t>モウシコミ</t>
    </rPh>
    <rPh sb="5" eb="7">
      <t>カンリョウ</t>
    </rPh>
    <phoneticPr fontId="3"/>
  </si>
  <si>
    <t>①団体情報入力</t>
    <rPh sb="1" eb="3">
      <t>ダン</t>
    </rPh>
    <rPh sb="3" eb="5">
      <t>ジョウホウ</t>
    </rPh>
    <rPh sb="5" eb="7">
      <t>ニュウリョク</t>
    </rPh>
    <phoneticPr fontId="3"/>
  </si>
  <si>
    <t>団体コード</t>
    <rPh sb="0" eb="2">
      <t>ダンタイ</t>
    </rPh>
    <phoneticPr fontId="3"/>
  </si>
  <si>
    <t>略称団体名</t>
    <rPh sb="0" eb="2">
      <t>リャクショウ</t>
    </rPh>
    <rPh sb="2" eb="4">
      <t>ダンタ</t>
    </rPh>
    <rPh sb="4" eb="5">
      <t>メイ</t>
    </rPh>
    <phoneticPr fontId="3"/>
  </si>
  <si>
    <t>団体名ﾌﾘｶﾞﾅ</t>
    <rPh sb="0" eb="3">
      <t>ダンタイメイ</t>
    </rPh>
    <phoneticPr fontId="3"/>
  </si>
  <si>
    <t>申込責任者</t>
    <rPh sb="0" eb="2">
      <t>モウシコミ</t>
    </rPh>
    <rPh sb="2" eb="5">
      <t>セキニンシャ</t>
    </rPh>
    <phoneticPr fontId="3"/>
  </si>
  <si>
    <t>役員のできる方のお名前を入力してください</t>
    <rPh sb="0" eb="2">
      <t>ヤクイン</t>
    </rPh>
    <rPh sb="6" eb="7">
      <t>カタ</t>
    </rPh>
    <rPh sb="9" eb="11">
      <t>ナマ</t>
    </rPh>
    <rPh sb="12" eb="14">
      <t>ニュウリョク</t>
    </rPh>
    <phoneticPr fontId="3"/>
  </si>
  <si>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3"/>
  </si>
  <si>
    <r>
      <t>　・</t>
    </r>
    <r>
      <rPr>
        <b/>
        <u/>
        <sz val="11"/>
        <color indexed="10"/>
        <rFont val="ＭＳ ゴシック"/>
        <family val="3"/>
        <charset val="128"/>
      </rPr>
      <t>ファイル名のアンダーバーの部分をチーム名（例：○○○）に変更し</t>
    </r>
    <r>
      <rPr>
        <sz val="11"/>
        <color indexed="8"/>
        <rFont val="ＭＳ 明朝"/>
        <family val="1"/>
        <charset val="128"/>
      </rPr>
      <t>保存してください。メールに添付するときは、ファイル名がチーム名に</t>
    </r>
    <rPh sb="6" eb="7">
      <t>メイ</t>
    </rPh>
    <rPh sb="21" eb="22">
      <t>メイ</t>
    </rPh>
    <rPh sb="23" eb="24">
      <t>レイ</t>
    </rPh>
    <rPh sb="30" eb="32">
      <t>ヘンコウ</t>
    </rPh>
    <rPh sb="33" eb="35">
      <t>ホゾン</t>
    </rPh>
    <rPh sb="46" eb="48">
      <t>テンプ</t>
    </rPh>
    <rPh sb="58" eb="59">
      <t>メイ</t>
    </rPh>
    <rPh sb="63" eb="64">
      <t>メイ</t>
    </rPh>
    <phoneticPr fontId="3"/>
  </si>
  <si>
    <t>種目２</t>
    <rPh sb="0" eb="2">
      <t>シュモク</t>
    </rPh>
    <phoneticPr fontId="3"/>
  </si>
  <si>
    <t>記録２</t>
    <rPh sb="0" eb="2">
      <t>キロク</t>
    </rPh>
    <phoneticPr fontId="3"/>
  </si>
  <si>
    <t>男100m</t>
  </si>
  <si>
    <t>男200m</t>
  </si>
  <si>
    <t>男400m</t>
  </si>
  <si>
    <t>男800m</t>
  </si>
  <si>
    <t>男1500m</t>
  </si>
  <si>
    <t>男5000m</t>
  </si>
  <si>
    <t>男10000m</t>
  </si>
  <si>
    <t>男110mH</t>
  </si>
  <si>
    <t>男400mH</t>
  </si>
  <si>
    <t>男3000mSC</t>
  </si>
  <si>
    <t>男5000mW</t>
  </si>
  <si>
    <t>男走高跳</t>
    <rPh sb="1" eb="2">
      <t>ハシ</t>
    </rPh>
    <rPh sb="2" eb="4">
      <t>タカト</t>
    </rPh>
    <phoneticPr fontId="20"/>
  </si>
  <si>
    <t>男棒高跳</t>
    <rPh sb="1" eb="4">
      <t>ボウタカト</t>
    </rPh>
    <phoneticPr fontId="20"/>
  </si>
  <si>
    <t>男走幅跳</t>
    <rPh sb="1" eb="2">
      <t>ハシ</t>
    </rPh>
    <rPh sb="2" eb="4">
      <t>ハバト</t>
    </rPh>
    <phoneticPr fontId="20"/>
  </si>
  <si>
    <t>男三段跳</t>
    <rPh sb="1" eb="4">
      <t>サンダント</t>
    </rPh>
    <phoneticPr fontId="20"/>
  </si>
  <si>
    <t>男やり投</t>
    <rPh sb="3" eb="4">
      <t>ナ</t>
    </rPh>
    <phoneticPr fontId="20"/>
  </si>
  <si>
    <t>男高校砲丸投</t>
    <rPh sb="0" eb="1">
      <t>オトコ</t>
    </rPh>
    <rPh sb="1" eb="3">
      <t>コウコウ</t>
    </rPh>
    <rPh sb="3" eb="6">
      <t>ホウガンナゲ</t>
    </rPh>
    <phoneticPr fontId="19"/>
  </si>
  <si>
    <t>男高校円盤投</t>
    <rPh sb="0" eb="1">
      <t>オトコ</t>
    </rPh>
    <rPh sb="1" eb="3">
      <t>コウコウ</t>
    </rPh>
    <rPh sb="3" eb="6">
      <t>エンバンナゲ</t>
    </rPh>
    <phoneticPr fontId="19"/>
  </si>
  <si>
    <t>女100m</t>
  </si>
  <si>
    <t>男4X100mR</t>
  </si>
  <si>
    <t>女200m</t>
  </si>
  <si>
    <t>男4X400mR</t>
  </si>
  <si>
    <t>女400m</t>
  </si>
  <si>
    <t>女4X100mR</t>
  </si>
  <si>
    <t>女800m</t>
  </si>
  <si>
    <t>女4X400mR</t>
  </si>
  <si>
    <t>女1500m</t>
  </si>
  <si>
    <t>女5000m</t>
  </si>
  <si>
    <t>女100mH</t>
  </si>
  <si>
    <t>女400mH</t>
  </si>
  <si>
    <t>女5000mW</t>
  </si>
  <si>
    <t>女走高跳</t>
    <rPh sb="1" eb="2">
      <t>ハシ</t>
    </rPh>
    <rPh sb="2" eb="4">
      <t>タカト</t>
    </rPh>
    <phoneticPr fontId="20"/>
  </si>
  <si>
    <t>女棒高跳</t>
    <rPh sb="1" eb="4">
      <t>ボウタカト</t>
    </rPh>
    <phoneticPr fontId="20"/>
  </si>
  <si>
    <t>女走幅跳</t>
    <rPh sb="1" eb="2">
      <t>ハシ</t>
    </rPh>
    <rPh sb="2" eb="4">
      <t>ハバト</t>
    </rPh>
    <phoneticPr fontId="20"/>
  </si>
  <si>
    <t>女三段跳</t>
    <rPh sb="1" eb="4">
      <t>サンダント</t>
    </rPh>
    <phoneticPr fontId="20"/>
  </si>
  <si>
    <t>女砲丸投</t>
    <rPh sb="1" eb="4">
      <t>ホウガンナ</t>
    </rPh>
    <phoneticPr fontId="20"/>
  </si>
  <si>
    <t>女円盤投</t>
    <rPh sb="1" eb="4">
      <t>エンバンナ</t>
    </rPh>
    <phoneticPr fontId="20"/>
  </si>
  <si>
    <t>女やり投</t>
    <rPh sb="3" eb="4">
      <t>ナ</t>
    </rPh>
    <phoneticPr fontId="20"/>
  </si>
  <si>
    <t>男走高跳</t>
  </si>
  <si>
    <t>男走幅跳</t>
  </si>
  <si>
    <t>女砲丸投</t>
  </si>
  <si>
    <t>男棒高跳</t>
  </si>
  <si>
    <t>男三段跳</t>
  </si>
  <si>
    <t>男やり投</t>
  </si>
  <si>
    <t>男高校砲丸投</t>
  </si>
  <si>
    <t>男高校円盤投</t>
  </si>
  <si>
    <t>女走高跳</t>
  </si>
  <si>
    <t>女棒高跳</t>
  </si>
  <si>
    <t>女走幅跳</t>
  </si>
  <si>
    <t>女三段跳</t>
  </si>
  <si>
    <t>女円盤投</t>
  </si>
  <si>
    <t>女やり投</t>
  </si>
  <si>
    <t>種目数×700円</t>
    <rPh sb="0" eb="2">
      <t>シュモク</t>
    </rPh>
    <rPh sb="2" eb="3">
      <t>スウ</t>
    </rPh>
    <rPh sb="7" eb="8">
      <t>エン</t>
    </rPh>
    <phoneticPr fontId="3"/>
  </si>
  <si>
    <t>リレー参加数✕1000円</t>
    <rPh sb="3" eb="6">
      <t>サンカスウ</t>
    </rPh>
    <rPh sb="11" eb="12">
      <t>エン</t>
    </rPh>
    <phoneticPr fontId="3"/>
  </si>
  <si>
    <t>支払金額</t>
    <rPh sb="0" eb="4">
      <t>シハライキンガク</t>
    </rPh>
    <phoneticPr fontId="3"/>
  </si>
  <si>
    <t>プログラム購入部数</t>
    <phoneticPr fontId="3"/>
  </si>
  <si>
    <t>部</t>
    <rPh sb="0" eb="1">
      <t>ブ</t>
    </rPh>
    <phoneticPr fontId="3"/>
  </si>
  <si>
    <t xml:space="preserve">８ </t>
    <phoneticPr fontId="3"/>
  </si>
  <si>
    <t>男女で、行を空けないでください。</t>
    <rPh sb="0" eb="2">
      <t>ダンジョ</t>
    </rPh>
    <rPh sb="4" eb="5">
      <t>ギョウ</t>
    </rPh>
    <rPh sb="6" eb="7">
      <t>ア</t>
    </rPh>
    <phoneticPr fontId="3"/>
  </si>
  <si>
    <r>
      <t>E-mail：</t>
    </r>
    <r>
      <rPr>
        <b/>
        <sz val="18"/>
        <color theme="1"/>
        <rFont val="ＭＳ ゴシック"/>
        <family val="3"/>
        <charset val="128"/>
      </rPr>
      <t>nagoyasensyuken.99@gmail.com</t>
    </r>
    <phoneticPr fontId="3"/>
  </si>
  <si>
    <t>走幅跳</t>
    <rPh sb="0" eb="3">
      <t>h</t>
    </rPh>
    <phoneticPr fontId="7"/>
  </si>
  <si>
    <t>6m99</t>
    <phoneticPr fontId="3"/>
  </si>
  <si>
    <t>プログラム部数✕600円</t>
    <rPh sb="5" eb="7">
      <t>ブスウ</t>
    </rPh>
    <rPh sb="11" eb="12">
      <t>エン</t>
    </rPh>
    <phoneticPr fontId="3"/>
  </si>
  <si>
    <t>男砲丸投</t>
    <rPh sb="1" eb="4">
      <t>ホウガンナ</t>
    </rPh>
    <phoneticPr fontId="3"/>
  </si>
  <si>
    <t>男円盤投</t>
    <rPh sb="1" eb="4">
      <t>エンバンナ</t>
    </rPh>
    <phoneticPr fontId="3"/>
  </si>
  <si>
    <t>J1001</t>
    <phoneticPr fontId="3"/>
  </si>
  <si>
    <t>男円盤投</t>
  </si>
  <si>
    <t>男砲丸投</t>
  </si>
  <si>
    <t>男女計</t>
    <rPh sb="0" eb="3">
      <t>ダンジョ</t>
    </rPh>
    <phoneticPr fontId="3"/>
  </si>
  <si>
    <t>平成2810月15日(土)～16日(日)</t>
    <rPh sb="0" eb="2">
      <t>ヘイセイ</t>
    </rPh>
    <rPh sb="6" eb="7">
      <t>ガツ</t>
    </rPh>
    <rPh sb="9" eb="10">
      <t>ニチ</t>
    </rPh>
    <rPh sb="10" eb="13">
      <t>ド</t>
    </rPh>
    <rPh sb="16" eb="17">
      <t>ニチ
ヘイセイネンガツヒヒ</t>
    </rPh>
    <rPh sb="18" eb="19">
      <t>ヒ</t>
    </rPh>
    <phoneticPr fontId="3"/>
  </si>
  <si>
    <t>平成28年9月26日(月)　23:59</t>
    <rPh sb="0" eb="2">
      <t>ヘイセイ</t>
    </rPh>
    <rPh sb="4" eb="5">
      <t>ネン</t>
    </rPh>
    <rPh sb="6" eb="7">
      <t>ガツ</t>
    </rPh>
    <rPh sb="9" eb="10">
      <t>ヒ</t>
    </rPh>
    <rPh sb="11" eb="12">
      <t>ツキ</t>
    </rPh>
    <phoneticPr fontId="3"/>
  </si>
  <si>
    <t>平成28年9月28日(水）必着</t>
    <rPh sb="11" eb="12">
      <t>ミズ</t>
    </rPh>
    <phoneticPr fontId="3"/>
  </si>
  <si>
    <t>標準記録が設定された種目では、記録欄が未記入の場合はすべて第６回競技会の参加とします。</t>
    <rPh sb="0" eb="4">
      <t>ヒョウジュン</t>
    </rPh>
    <rPh sb="5" eb="7">
      <t>セッテイ</t>
    </rPh>
    <rPh sb="10" eb="12">
      <t>シュモク</t>
    </rPh>
    <rPh sb="15" eb="17">
      <t>キロク</t>
    </rPh>
    <rPh sb="17" eb="18">
      <t>ラン</t>
    </rPh>
    <rPh sb="19" eb="22">
      <t>ミキニュウ</t>
    </rPh>
    <rPh sb="23" eb="25">
      <t>バアイ</t>
    </rPh>
    <rPh sb="29" eb="30">
      <t>ダイ</t>
    </rPh>
    <rPh sb="31" eb="32">
      <t>カイ</t>
    </rPh>
    <rPh sb="32" eb="35">
      <t>キョウギカイ</t>
    </rPh>
    <rPh sb="36" eb="38">
      <t>サンカ</t>
    </rPh>
    <phoneticPr fontId="3"/>
  </si>
  <si>
    <t>男子一般砲丸投と男子一般円盤投をメニューから選択できるようにしました。選択間違えによる種目変更は行いませんのでご注意ください。</t>
    <rPh sb="0" eb="2">
      <t>ダンシ</t>
    </rPh>
    <rPh sb="2" eb="4">
      <t>イッパン</t>
    </rPh>
    <rPh sb="4" eb="7">
      <t>ホウガンナゲ</t>
    </rPh>
    <rPh sb="8" eb="12">
      <t>ダンシイッパ</t>
    </rPh>
    <rPh sb="12" eb="15">
      <t>エンバンナ</t>
    </rPh>
    <rPh sb="22" eb="24">
      <t>センタク</t>
    </rPh>
    <rPh sb="35" eb="43">
      <t>センタクマチ</t>
    </rPh>
    <rPh sb="43" eb="45">
      <t>シュモク</t>
    </rPh>
    <rPh sb="45" eb="47">
      <t>ヘンコウ</t>
    </rPh>
    <rPh sb="48" eb="49">
      <t>オコナ</t>
    </rPh>
    <rPh sb="56" eb="62">
      <t>チュウ</t>
    </rPh>
    <phoneticPr fontId="3"/>
  </si>
  <si>
    <t>※</t>
    <phoneticPr fontId="3"/>
  </si>
  <si>
    <t>⑤申込一覧表</t>
    <rPh sb="1" eb="3">
      <t>モウシコミ</t>
    </rPh>
    <rPh sb="3" eb="5">
      <t>イチラン</t>
    </rPh>
    <rPh sb="5" eb="6">
      <t>ヒョウ</t>
    </rPh>
    <phoneticPr fontId="3"/>
  </si>
  <si>
    <t>　　①団体情報の入力</t>
    <rPh sb="3" eb="5">
      <t>ダンタイ</t>
    </rPh>
    <rPh sb="5" eb="7">
      <t>ジョウホウ</t>
    </rPh>
    <rPh sb="8" eb="10">
      <t>ニュウリョク</t>
    </rPh>
    <phoneticPr fontId="3"/>
  </si>
  <si>
    <t>　　②選手情報の入力</t>
    <rPh sb="3" eb="5">
      <t>センシュ</t>
    </rPh>
    <rPh sb="5" eb="7">
      <t>ジョウホウ</t>
    </rPh>
    <rPh sb="8" eb="10">
      <t>ニュウリョク</t>
    </rPh>
    <phoneticPr fontId="3"/>
  </si>
  <si>
    <t>第44回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3"/>
  </si>
  <si>
    <t>東海工専</t>
  </si>
  <si>
    <t>デンパガクエントウカイコウギョウセンモンガッコウアツタコウ</t>
  </si>
  <si>
    <t>名古屋工学院</t>
  </si>
  <si>
    <t>デンパガクエンナゴヤコウガクイ</t>
  </si>
  <si>
    <t>名古屋情報</t>
  </si>
  <si>
    <t>ナゴヤガクエンナゴヤジョウホウセ</t>
  </si>
  <si>
    <t>栄徳</t>
  </si>
  <si>
    <t>アイチキョウエイガクエンエイトク</t>
  </si>
  <si>
    <t>中部大春日丘</t>
  </si>
  <si>
    <t>チュウブダイガクチュウブダイガクハルヒガオカ</t>
  </si>
  <si>
    <t>聖霊</t>
  </si>
  <si>
    <t>ナンザンガクエンセイレイ</t>
  </si>
  <si>
    <t>星城</t>
  </si>
  <si>
    <t>ナゴヤイシダガクエンセイジョウ</t>
  </si>
  <si>
    <t>菊華</t>
  </si>
  <si>
    <t>キクタケガクエンキクカ</t>
  </si>
  <si>
    <t>名城大附</t>
  </si>
  <si>
    <t>メイジョウダイガクフゾク</t>
  </si>
  <si>
    <t>南山女</t>
  </si>
  <si>
    <t>ナンザンガクエンナンザン(ジョシ</t>
  </si>
  <si>
    <t>南山男子</t>
  </si>
  <si>
    <t>ナンザンガクエンダンシ</t>
  </si>
  <si>
    <t>愛工大名電</t>
  </si>
  <si>
    <t>ナゴヤデンキガクエンアイチコウギ</t>
  </si>
  <si>
    <t>桜花学園</t>
  </si>
  <si>
    <t>オウカガクエンオウカガクエン</t>
  </si>
  <si>
    <t>中部大一</t>
  </si>
  <si>
    <t>チュウブダイガクチュウブダイカ</t>
  </si>
  <si>
    <t>名女大</t>
  </si>
  <si>
    <t>コシハラガクエンナゴヤジョシダイ</t>
  </si>
  <si>
    <t>名古屋工</t>
  </si>
  <si>
    <t>メイコウガクエンナゴヤコウギョウ</t>
  </si>
  <si>
    <t>名古屋</t>
  </si>
  <si>
    <t>ナゴヤガクインナゴヤ</t>
  </si>
  <si>
    <t>同朋</t>
  </si>
  <si>
    <t>ドウホウガクエンドウホウ</t>
  </si>
  <si>
    <t>東邦</t>
  </si>
  <si>
    <t>トウホウガクエントウホウ</t>
  </si>
  <si>
    <t>愛産大工</t>
  </si>
  <si>
    <t>アイチサンギョウダイガクアイチサン</t>
  </si>
  <si>
    <t>東海学園</t>
  </si>
  <si>
    <t>トウカイガクエン</t>
  </si>
  <si>
    <t>東海</t>
  </si>
  <si>
    <t>トウカイガクエントウカイ</t>
  </si>
  <si>
    <t>至学館</t>
  </si>
  <si>
    <t>シガッカンシガクカン</t>
  </si>
  <si>
    <t>中京大中京</t>
  </si>
  <si>
    <t>ウメムラガクエンチュウキョウダイガ</t>
  </si>
  <si>
    <t>福祉大付</t>
  </si>
  <si>
    <t>ニホンフクシダイガクフゾク</t>
  </si>
  <si>
    <t>大同大大同</t>
  </si>
  <si>
    <t>ダイドウガクエンダイドウダイガクダイドウ</t>
  </si>
  <si>
    <t>椙山</t>
  </si>
  <si>
    <t>スギヤマジョガクエンスギヤマシ</t>
  </si>
  <si>
    <t>享栄</t>
  </si>
  <si>
    <t>アイチキョウエイガクエンキョウエイ</t>
  </si>
  <si>
    <t>名古屋大谷</t>
  </si>
  <si>
    <t>オワリガクエンナゴヤオオタニ</t>
  </si>
  <si>
    <t>名経大高蔵</t>
  </si>
  <si>
    <t>イチムラガクエンナゴヤケイザイダ</t>
  </si>
  <si>
    <t>名経大市邨</t>
  </si>
  <si>
    <t>イチムラガクエンナゴヤケイザイタ</t>
  </si>
  <si>
    <t>啓明学館</t>
  </si>
  <si>
    <t>アイビガクエンケイメイガッカン</t>
  </si>
  <si>
    <t>愛知淑徳</t>
  </si>
  <si>
    <t>アイチシュクトクガクエンアイチシュクトク</t>
  </si>
  <si>
    <t>愛知</t>
  </si>
  <si>
    <t>アイチガクインアイチ</t>
  </si>
  <si>
    <t>名古屋聾</t>
  </si>
  <si>
    <t>ナゴヤロウ</t>
  </si>
  <si>
    <t>春日井南</t>
  </si>
  <si>
    <t>カスガイミナミ</t>
  </si>
  <si>
    <t>名東</t>
  </si>
  <si>
    <t>メイトウ</t>
  </si>
  <si>
    <t>瀬戸北総合</t>
  </si>
  <si>
    <t>セトキタソウゴウ</t>
  </si>
  <si>
    <t>名古屋南</t>
  </si>
  <si>
    <t>ナゴヤミナミ</t>
  </si>
  <si>
    <t>知多翔洋</t>
  </si>
  <si>
    <t>チタショウヨウ</t>
  </si>
  <si>
    <t>大府東</t>
  </si>
  <si>
    <t>オオブヒガシ</t>
  </si>
  <si>
    <t>日進西</t>
  </si>
  <si>
    <t>ニッシンニシ</t>
  </si>
  <si>
    <t>春日井工</t>
  </si>
  <si>
    <t>カスガイコウギョウ</t>
  </si>
  <si>
    <t>半田東</t>
  </si>
  <si>
    <t>ハンダヒガシ</t>
  </si>
  <si>
    <t>高蔵寺</t>
  </si>
  <si>
    <t>コウゾウジ</t>
  </si>
  <si>
    <t>阿久比</t>
  </si>
  <si>
    <t>アグイ</t>
  </si>
  <si>
    <t>日進</t>
  </si>
  <si>
    <t>ニッシン</t>
  </si>
  <si>
    <t>春日井東</t>
  </si>
  <si>
    <t>ヒガシ</t>
  </si>
  <si>
    <t>瀬戸西</t>
  </si>
  <si>
    <t>セトニシ</t>
  </si>
  <si>
    <t>山田</t>
  </si>
  <si>
    <t>ヤマダ</t>
  </si>
  <si>
    <t>富田</t>
  </si>
  <si>
    <t>トミダ</t>
  </si>
  <si>
    <t>緑</t>
  </si>
  <si>
    <t>ミドリ</t>
  </si>
  <si>
    <t>若宮商</t>
  </si>
  <si>
    <t>ナゴヤイチリツワカミヤショウギョウ</t>
  </si>
  <si>
    <t>名古屋商</t>
  </si>
  <si>
    <t>ナゴヤショウギョウ</t>
  </si>
  <si>
    <t>西陵</t>
  </si>
  <si>
    <t>セイリョウ</t>
  </si>
  <si>
    <t>市工芸</t>
  </si>
  <si>
    <t>コウゲイ</t>
  </si>
  <si>
    <t>市工業</t>
  </si>
  <si>
    <t>コウギョウ</t>
  </si>
  <si>
    <t>市立北</t>
  </si>
  <si>
    <t>キタ</t>
  </si>
  <si>
    <t>桜台</t>
  </si>
  <si>
    <t>サクラダイ</t>
  </si>
  <si>
    <t>向陽</t>
  </si>
  <si>
    <t>コウヨウ</t>
  </si>
  <si>
    <t>菊里</t>
  </si>
  <si>
    <t>キクザト</t>
  </si>
  <si>
    <t>東海南</t>
  </si>
  <si>
    <t>トウカイミナミ</t>
  </si>
  <si>
    <t>天白</t>
  </si>
  <si>
    <t>テンパク</t>
  </si>
  <si>
    <t>武豊</t>
  </si>
  <si>
    <t>タケトヨ</t>
  </si>
  <si>
    <t>半田商</t>
  </si>
  <si>
    <t>ハンダショウギョウ</t>
  </si>
  <si>
    <t>半田工</t>
  </si>
  <si>
    <t>ハンダコウギョウ</t>
  </si>
  <si>
    <t>半田農</t>
  </si>
  <si>
    <t>ハンダノウギョウ</t>
  </si>
  <si>
    <t>半田</t>
  </si>
  <si>
    <t>ハンダ</t>
  </si>
  <si>
    <t>内海</t>
  </si>
  <si>
    <t>ウツミ</t>
  </si>
  <si>
    <t>常滑</t>
  </si>
  <si>
    <t>トコナメ</t>
  </si>
  <si>
    <t>東海商</t>
  </si>
  <si>
    <t>トウカイショウギョウ</t>
  </si>
  <si>
    <t>横須賀</t>
  </si>
  <si>
    <t>ヨコスカ</t>
  </si>
  <si>
    <t>桃陵</t>
  </si>
  <si>
    <t>トウリョウ</t>
  </si>
  <si>
    <t>大府</t>
  </si>
  <si>
    <t>オオブ</t>
  </si>
  <si>
    <t>豊明</t>
  </si>
  <si>
    <t>トヨアケ</t>
  </si>
  <si>
    <t>瀬戸</t>
  </si>
  <si>
    <t>セト</t>
  </si>
  <si>
    <t>東郷</t>
  </si>
  <si>
    <t>トウゴウ</t>
  </si>
  <si>
    <t>長久手</t>
  </si>
  <si>
    <t>ナガクテ</t>
  </si>
  <si>
    <t>旭野</t>
  </si>
  <si>
    <t>アサヒノ</t>
  </si>
  <si>
    <t>春日井商</t>
  </si>
  <si>
    <t>カスガイショウギョウ</t>
  </si>
  <si>
    <t>春日井西</t>
  </si>
  <si>
    <t>カスガイニシ</t>
  </si>
  <si>
    <t>春日井</t>
  </si>
  <si>
    <t>カスガイ</t>
  </si>
  <si>
    <t>緑丘商</t>
  </si>
  <si>
    <t>ミドリガオカショウギョウ</t>
  </si>
  <si>
    <t>中川商</t>
  </si>
  <si>
    <t>ナカガワショウギョウ</t>
  </si>
  <si>
    <t>愛知商</t>
  </si>
  <si>
    <t>アイチショウギョウ</t>
  </si>
  <si>
    <t>名南工</t>
  </si>
  <si>
    <t>メイナンコウギョウ</t>
  </si>
  <si>
    <t>愛知総合工科</t>
  </si>
  <si>
    <t>ソウゴウコウカ</t>
  </si>
  <si>
    <t>愛知工</t>
  </si>
  <si>
    <t>アイチコウギョウ</t>
  </si>
  <si>
    <t>守山</t>
  </si>
  <si>
    <t>モリヤマ</t>
  </si>
  <si>
    <t>鳴海</t>
  </si>
  <si>
    <t>ナルミ</t>
  </si>
  <si>
    <t>南陽</t>
  </si>
  <si>
    <t>ナンヨウ</t>
  </si>
  <si>
    <t>中村</t>
  </si>
  <si>
    <t>ナカムラ</t>
  </si>
  <si>
    <t>熱田</t>
  </si>
  <si>
    <t>アツタ</t>
  </si>
  <si>
    <t>名古屋西</t>
  </si>
  <si>
    <t>ナゴヤニシ</t>
  </si>
  <si>
    <t>昭和</t>
  </si>
  <si>
    <t>ショウワ</t>
  </si>
  <si>
    <t>松蔭</t>
  </si>
  <si>
    <t>ショウイン</t>
  </si>
  <si>
    <t>惟信</t>
  </si>
  <si>
    <t>イシン</t>
  </si>
  <si>
    <t>瑞陵</t>
  </si>
  <si>
    <t>ズイリョウ</t>
  </si>
  <si>
    <t>千種</t>
  </si>
  <si>
    <t>チグサ</t>
  </si>
  <si>
    <t>明和</t>
  </si>
  <si>
    <t>メイワ</t>
  </si>
  <si>
    <t>旭丘</t>
  </si>
  <si>
    <t>アサヒガオカ</t>
  </si>
  <si>
    <t>旧団体コード</t>
  </si>
  <si>
    <t>団体名略称</t>
  </si>
  <si>
    <t>団体名カナ</t>
  </si>
  <si>
    <t>学校名検索</t>
    <rPh sb="0" eb="3">
      <t>ガッコウメイ</t>
    </rPh>
    <rPh sb="3" eb="5">
      <t>ケンサク</t>
    </rPh>
    <phoneticPr fontId="3"/>
  </si>
  <si>
    <t>No</t>
    <phoneticPr fontId="41"/>
  </si>
  <si>
    <t>←学校数が多いので、学校名の一部を入力してください。</t>
    <rPh sb="1" eb="4">
      <t>ガッコウスウ</t>
    </rPh>
    <rPh sb="5" eb="6">
      <t>オオ</t>
    </rPh>
    <rPh sb="10" eb="13">
      <t>ガッコウ</t>
    </rPh>
    <rPh sb="14" eb="16">
      <t>イチブ</t>
    </rPh>
    <rPh sb="17" eb="26">
      <t>ニュウリョク</t>
    </rPh>
    <phoneticPr fontId="3"/>
  </si>
  <si>
    <t>←学校名を選択すると、自動で入力されます。</t>
    <rPh sb="1" eb="4">
      <t>ガッコウメイ</t>
    </rPh>
    <rPh sb="5" eb="7">
      <t>センタク</t>
    </rPh>
    <rPh sb="11" eb="13">
      <t>ジドウ</t>
    </rPh>
    <rPh sb="14" eb="16">
      <t>ニュウリョク</t>
    </rPh>
    <phoneticPr fontId="3"/>
  </si>
  <si>
    <r>
      <t>　・参加料を振り込み、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サンカリョウ</t>
    </rPh>
    <rPh sb="6" eb="7">
      <t>フ</t>
    </rPh>
    <rPh sb="8" eb="9">
      <t>コ</t>
    </rPh>
    <rPh sb="11" eb="14">
      <t>メイサイショ</t>
    </rPh>
    <rPh sb="20" eb="23">
      <t>シュモクベツ</t>
    </rPh>
    <rPh sb="23" eb="25">
      <t>ニンズウ</t>
    </rPh>
    <rPh sb="25" eb="27">
      <t>イチラン</t>
    </rPh>
    <rPh sb="29" eb="31">
      <t>ウラメン</t>
    </rPh>
    <rPh sb="32" eb="34">
      <t>テンプ</t>
    </rPh>
    <phoneticPr fontId="3"/>
  </si>
  <si>
    <t>学校名</t>
    <rPh sb="0" eb="2">
      <t>ガッコウ</t>
    </rPh>
    <rPh sb="2" eb="3">
      <t>メイ</t>
    </rPh>
    <phoneticPr fontId="3"/>
  </si>
  <si>
    <t>←学校名の一部を入力すると、候補がドロップダウンに表示されますので選択してください。</t>
    <rPh sb="1" eb="3">
      <t>ガッコウ</t>
    </rPh>
    <rPh sb="3" eb="4">
      <t>メイ</t>
    </rPh>
    <rPh sb="5" eb="7">
      <t>イチブ</t>
    </rPh>
    <rPh sb="8" eb="10">
      <t>ニュウリョク</t>
    </rPh>
    <rPh sb="14" eb="16">
      <t>コウホ</t>
    </rPh>
    <rPh sb="25" eb="27">
      <t>ヒョウジ</t>
    </rPh>
    <rPh sb="33" eb="35">
      <t>センタク</t>
    </rPh>
    <phoneticPr fontId="3"/>
  </si>
  <si>
    <t>お手数ですが、学校名検索に一字以上入力してください。</t>
    <rPh sb="1" eb="3">
      <t>テスウ</t>
    </rPh>
    <rPh sb="7" eb="12">
      <t>ガッコウ</t>
    </rPh>
    <rPh sb="13" eb="15">
      <t>イチジ</t>
    </rPh>
    <rPh sb="15" eb="17">
      <t>イジョウ</t>
    </rPh>
    <rPh sb="17" eb="19">
      <t>ニュウリョク</t>
    </rPh>
    <phoneticPr fontId="3"/>
  </si>
  <si>
    <t>Ver2</t>
    <phoneticPr fontId="3"/>
  </si>
  <si>
    <t>Ver2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</si>
</sst>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411]ggge&quot;年&quot;m&quot;月&quot;d&quot;日&quot;;@"/>
  </numFmts>
  <fonts count="68">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sz val="22"/>
      <color theme="1"/>
      <name val="ＭＳ ゴシック"/>
      <family val="3"/>
      <charset val="128"/>
    </font>
    <font>
      <b/>
      <u/>
      <sz val="11"/>
      <color rgb="FFFF0000"/>
      <name val="ＭＳ 明朝"/>
      <family val="1"/>
      <charset val="128"/>
    </font>
    <font>
      <sz val="10"/>
      <color theme="1"/>
      <name val="ＭＳ 明朝"/>
      <family val="1"/>
      <charset val="128"/>
    </font>
    <font>
      <sz val="22"/>
      <color theme="1"/>
      <name val="ＭＳ ゴシック"/>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28"/>
      <color rgb="FFFF0000"/>
      <name val="ＭＳ ゴシック"/>
      <family val="3"/>
      <charset val="128"/>
    </font>
  </fonts>
  <fills count="11">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1"/>
        <bgColor indexed="64"/>
      </patternFill>
    </fill>
  </fills>
  <borders count="10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thin">
        <color indexed="64"/>
      </left>
      <right/>
      <top/>
      <bottom style="thin">
        <color indexed="64"/>
      </bottom>
      <diagonal/>
    </border>
  </borders>
  <cellStyleXfs count="5">
    <xf numFmtId="0" fontId="0" fillId="0" borderId="0">
      <alignment vertical="center"/>
    </xf>
    <xf numFmtId="0" fontId="25" fillId="0" borderId="0"/>
    <xf numFmtId="0" fontId="13" fillId="0" borderId="0">
      <alignment vertical="center"/>
    </xf>
    <xf numFmtId="0" fontId="2" fillId="0" borderId="0">
      <alignment vertical="center"/>
    </xf>
    <xf numFmtId="0" fontId="1" fillId="0" borderId="0">
      <alignment vertical="center"/>
    </xf>
  </cellStyleXfs>
  <cellXfs count="395">
    <xf numFmtId="0" fontId="0" fillId="0" borderId="0" xfId="0">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vertical="center"/>
    </xf>
    <xf numFmtId="0" fontId="26" fillId="0" borderId="0" xfId="0" applyFont="1" applyBorder="1" applyAlignment="1">
      <alignment horizontal="center" vertical="center"/>
    </xf>
    <xf numFmtId="0" fontId="0" fillId="0" borderId="0" xfId="0" applyFill="1">
      <alignment vertical="center"/>
    </xf>
    <xf numFmtId="0" fontId="26" fillId="0" borderId="0" xfId="0" applyFont="1" applyFill="1" applyBorder="1">
      <alignment vertical="center"/>
    </xf>
    <xf numFmtId="0" fontId="31" fillId="0" borderId="0" xfId="0" applyFont="1" applyAlignment="1">
      <alignment vertical="center"/>
    </xf>
    <xf numFmtId="0" fontId="31" fillId="0" borderId="0" xfId="0" applyFont="1" applyFill="1" applyBorder="1" applyAlignment="1">
      <alignment vertical="center"/>
    </xf>
    <xf numFmtId="0" fontId="26"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6" fillId="0" borderId="0" xfId="0" applyFont="1">
      <alignment vertical="center"/>
    </xf>
    <xf numFmtId="49" fontId="26" fillId="0" borderId="0" xfId="0" applyNumberFormat="1" applyFont="1" applyAlignment="1">
      <alignment horizontal="right" vertical="center"/>
    </xf>
    <xf numFmtId="0" fontId="26" fillId="0" borderId="0" xfId="0" applyFont="1" applyAlignment="1">
      <alignment horizontal="right" vertical="center"/>
    </xf>
    <xf numFmtId="0" fontId="26" fillId="0" borderId="1" xfId="0" applyFont="1" applyBorder="1" applyAlignment="1">
      <alignment horizontal="right" vertical="center"/>
    </xf>
    <xf numFmtId="0" fontId="26" fillId="0" borderId="19" xfId="0" applyFont="1" applyBorder="1" applyAlignment="1">
      <alignment horizontal="right" vertical="center"/>
    </xf>
    <xf numFmtId="0" fontId="27" fillId="0" borderId="0" xfId="0" applyFont="1">
      <alignment vertical="center"/>
    </xf>
    <xf numFmtId="0" fontId="30" fillId="3" borderId="3" xfId="0" applyFont="1" applyFill="1" applyBorder="1" applyAlignment="1">
      <alignment horizontal="center" vertical="center"/>
    </xf>
    <xf numFmtId="0" fontId="26" fillId="5" borderId="0" xfId="0" applyFont="1" applyFill="1">
      <alignment vertical="center"/>
    </xf>
    <xf numFmtId="0" fontId="26" fillId="0" borderId="0" xfId="0" applyFont="1" applyFill="1" applyBorder="1" applyAlignment="1">
      <alignment horizontal="left" vertical="center"/>
    </xf>
    <xf numFmtId="0" fontId="35" fillId="5" borderId="0" xfId="0" applyFont="1" applyFill="1">
      <alignment vertical="center"/>
    </xf>
    <xf numFmtId="0" fontId="26" fillId="5" borderId="0" xfId="0" applyFont="1" applyFill="1" applyAlignment="1">
      <alignment horizontal="center" vertical="center"/>
    </xf>
    <xf numFmtId="0" fontId="26" fillId="0" borderId="27" xfId="0" applyFont="1" applyBorder="1" applyAlignment="1">
      <alignment horizontal="center" vertical="center"/>
    </xf>
    <xf numFmtId="0" fontId="26" fillId="0" borderId="20" xfId="0" applyFont="1" applyBorder="1" applyAlignment="1">
      <alignment horizontal="center" vertical="center"/>
    </xf>
    <xf numFmtId="0" fontId="0" fillId="0" borderId="30" xfId="0" applyBorder="1">
      <alignment vertical="center"/>
    </xf>
    <xf numFmtId="0" fontId="26" fillId="0" borderId="24" xfId="0" applyFont="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26" fillId="2" borderId="27" xfId="0" applyFont="1" applyFill="1" applyBorder="1" applyAlignment="1">
      <alignment horizontal="center" vertical="center"/>
    </xf>
    <xf numFmtId="0" fontId="26" fillId="0" borderId="31" xfId="0" applyFont="1" applyBorder="1" applyAlignment="1">
      <alignment horizontal="center" vertical="center"/>
    </xf>
    <xf numFmtId="0" fontId="30" fillId="3" borderId="32" xfId="0" applyFont="1" applyFill="1" applyBorder="1" applyAlignment="1">
      <alignment horizontal="center" vertical="center"/>
    </xf>
    <xf numFmtId="0" fontId="26" fillId="0" borderId="20" xfId="0" applyFont="1" applyBorder="1" applyAlignment="1">
      <alignment horizontal="center" vertical="center" wrapText="1"/>
    </xf>
    <xf numFmtId="0" fontId="36" fillId="3" borderId="6" xfId="0" applyFont="1" applyFill="1" applyBorder="1" applyAlignment="1">
      <alignment horizontal="center" vertical="center"/>
    </xf>
    <xf numFmtId="0" fontId="26" fillId="0" borderId="6" xfId="0" applyFont="1" applyBorder="1" applyAlignment="1">
      <alignment horizontal="center" vertical="center"/>
    </xf>
    <xf numFmtId="0" fontId="0" fillId="0" borderId="0" xfId="0" applyBorder="1">
      <alignment vertical="center"/>
    </xf>
    <xf numFmtId="0" fontId="2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0" fillId="0" borderId="0" xfId="0" applyFill="1" applyProtection="1">
      <alignment vertical="center"/>
    </xf>
    <xf numFmtId="0" fontId="28" fillId="5" borderId="0" xfId="0" applyFont="1" applyFill="1" applyAlignment="1">
      <alignment vertical="center"/>
    </xf>
    <xf numFmtId="0" fontId="26" fillId="5" borderId="0" xfId="0" applyFont="1" applyFill="1" applyBorder="1" applyAlignment="1">
      <alignment horizontal="center" vertical="center"/>
    </xf>
    <xf numFmtId="0" fontId="0" fillId="5" borderId="0" xfId="0" applyFill="1">
      <alignment vertical="center"/>
    </xf>
    <xf numFmtId="0" fontId="26" fillId="5" borderId="0" xfId="0" applyFont="1" applyFill="1" applyAlignment="1">
      <alignment horizontal="right" vertical="center"/>
    </xf>
    <xf numFmtId="0" fontId="26" fillId="5" borderId="42" xfId="0" applyFont="1" applyFill="1" applyBorder="1">
      <alignment vertical="center"/>
    </xf>
    <xf numFmtId="0" fontId="26" fillId="5" borderId="43" xfId="0" applyFont="1" applyFill="1" applyBorder="1">
      <alignment vertical="center"/>
    </xf>
    <xf numFmtId="0" fontId="26" fillId="5" borderId="44" xfId="0" applyFont="1" applyFill="1" applyBorder="1">
      <alignment vertical="center"/>
    </xf>
    <xf numFmtId="0" fontId="26" fillId="5" borderId="0" xfId="0" applyFont="1" applyFill="1" applyBorder="1" applyAlignment="1">
      <alignment horizontal="right" vertical="center"/>
    </xf>
    <xf numFmtId="0" fontId="26" fillId="5" borderId="45" xfId="0" applyFont="1" applyFill="1" applyBorder="1">
      <alignment vertical="center"/>
    </xf>
    <xf numFmtId="0" fontId="26" fillId="5" borderId="0" xfId="0" applyFont="1" applyFill="1" applyBorder="1">
      <alignment vertical="center"/>
    </xf>
    <xf numFmtId="0" fontId="26" fillId="5" borderId="46" xfId="0" applyFont="1" applyFill="1" applyBorder="1">
      <alignment vertical="center"/>
    </xf>
    <xf numFmtId="0" fontId="26" fillId="5" borderId="47" xfId="0" applyFont="1" applyFill="1" applyBorder="1" applyAlignment="1">
      <alignment horizontal="right" vertical="center"/>
    </xf>
    <xf numFmtId="0" fontId="26" fillId="5" borderId="48" xfId="0" applyFont="1" applyFill="1" applyBorder="1" applyAlignment="1">
      <alignment horizontal="right" vertical="center"/>
    </xf>
    <xf numFmtId="0" fontId="26" fillId="5" borderId="48" xfId="0" applyFont="1" applyFill="1" applyBorder="1" applyAlignment="1">
      <alignment horizontal="center" vertical="center"/>
    </xf>
    <xf numFmtId="0" fontId="26" fillId="5" borderId="48" xfId="0" applyFont="1" applyFill="1" applyBorder="1" applyAlignment="1">
      <alignment horizontal="left" vertical="center"/>
    </xf>
    <xf numFmtId="0" fontId="26" fillId="5" borderId="49" xfId="0" applyFont="1" applyFill="1" applyBorder="1">
      <alignment vertical="center"/>
    </xf>
    <xf numFmtId="0" fontId="26" fillId="0" borderId="0" xfId="0" applyFont="1" applyProtection="1">
      <alignment vertical="center"/>
    </xf>
    <xf numFmtId="0" fontId="26" fillId="0" borderId="3" xfId="0" applyFont="1" applyBorder="1" applyAlignment="1" applyProtection="1">
      <alignment horizontal="center" vertical="center" shrinkToFit="1"/>
      <protection locked="0"/>
    </xf>
    <xf numFmtId="0" fontId="26" fillId="0" borderId="7"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26" fillId="0" borderId="32" xfId="0" applyFont="1" applyBorder="1" applyAlignment="1" applyProtection="1">
      <alignment horizontal="center" vertical="center" shrinkToFit="1"/>
      <protection locked="0"/>
    </xf>
    <xf numFmtId="0" fontId="29" fillId="0" borderId="0" xfId="0" applyFont="1" applyAlignment="1">
      <alignment vertical="center"/>
    </xf>
    <xf numFmtId="0" fontId="26" fillId="0" borderId="0" xfId="0" applyFont="1" applyFill="1" applyBorder="1" applyAlignment="1" applyProtection="1">
      <alignment horizontal="right" vertical="center"/>
    </xf>
    <xf numFmtId="0" fontId="0" fillId="0" borderId="0" xfId="0" applyAlignment="1">
      <alignment horizontal="center" vertical="center"/>
    </xf>
    <xf numFmtId="0" fontId="26" fillId="0" borderId="50" xfId="0" applyFont="1" applyBorder="1" applyAlignment="1">
      <alignment vertical="center"/>
    </xf>
    <xf numFmtId="0" fontId="26" fillId="0" borderId="53" xfId="0" applyFont="1" applyBorder="1" applyAlignment="1">
      <alignment horizontal="center" vertical="center"/>
    </xf>
    <xf numFmtId="0" fontId="26" fillId="0" borderId="55" xfId="0" applyFont="1" applyBorder="1" applyAlignment="1">
      <alignment vertical="center"/>
    </xf>
    <xf numFmtId="0" fontId="26" fillId="0" borderId="57" xfId="0" applyFont="1" applyBorder="1" applyAlignment="1">
      <alignment vertical="center"/>
    </xf>
    <xf numFmtId="0" fontId="39" fillId="0" borderId="0" xfId="0" applyFont="1" applyBorder="1" applyAlignment="1">
      <alignment vertical="center"/>
    </xf>
    <xf numFmtId="0" fontId="0" fillId="0" borderId="0" xfId="0" applyAlignment="1">
      <alignment vertical="center"/>
    </xf>
    <xf numFmtId="0" fontId="0" fillId="0" borderId="53" xfId="0" applyBorder="1">
      <alignment vertical="center"/>
    </xf>
    <xf numFmtId="0" fontId="0" fillId="0" borderId="57" xfId="0" applyBorder="1">
      <alignment vertical="center"/>
    </xf>
    <xf numFmtId="0" fontId="0" fillId="0" borderId="54" xfId="0" applyBorder="1">
      <alignment vertical="center"/>
    </xf>
    <xf numFmtId="0" fontId="46" fillId="5" borderId="0" xfId="0" applyFont="1" applyFill="1" applyAlignment="1">
      <alignment vertical="center"/>
    </xf>
    <xf numFmtId="0" fontId="26" fillId="0" borderId="50" xfId="0" applyFont="1" applyBorder="1">
      <alignment vertical="center"/>
    </xf>
    <xf numFmtId="0" fontId="26" fillId="0" borderId="52" xfId="0" applyFont="1" applyBorder="1">
      <alignment vertical="center"/>
    </xf>
    <xf numFmtId="0" fontId="30" fillId="0" borderId="52" xfId="0" applyFont="1" applyBorder="1">
      <alignment vertical="center"/>
    </xf>
    <xf numFmtId="0" fontId="26" fillId="0" borderId="53" xfId="0" applyFont="1" applyBorder="1">
      <alignment vertical="center"/>
    </xf>
    <xf numFmtId="0" fontId="26" fillId="0" borderId="55" xfId="0" applyFont="1" applyBorder="1">
      <alignment vertical="center"/>
    </xf>
    <xf numFmtId="0" fontId="26" fillId="0" borderId="0" xfId="0" applyFont="1" applyBorder="1">
      <alignment vertical="center"/>
    </xf>
    <xf numFmtId="0" fontId="26" fillId="0" borderId="57" xfId="0" applyFont="1" applyBorder="1">
      <alignment vertical="center"/>
    </xf>
    <xf numFmtId="0" fontId="26" fillId="0" borderId="13" xfId="0" applyFont="1" applyBorder="1">
      <alignment vertical="center"/>
    </xf>
    <xf numFmtId="0" fontId="26" fillId="0" borderId="41" xfId="0" applyFont="1" applyBorder="1">
      <alignment vertical="center"/>
    </xf>
    <xf numFmtId="0" fontId="26" fillId="0" borderId="54" xfId="0" applyFont="1" applyBorder="1">
      <alignment vertical="center"/>
    </xf>
    <xf numFmtId="0" fontId="29" fillId="0" borderId="0" xfId="0" applyFont="1">
      <alignment vertical="center"/>
    </xf>
    <xf numFmtId="0" fontId="29" fillId="0" borderId="3" xfId="0" applyFont="1" applyBorder="1" applyAlignment="1">
      <alignment horizontal="center" vertical="center"/>
    </xf>
    <xf numFmtId="0" fontId="47" fillId="0" borderId="0" xfId="0" applyFont="1">
      <alignment vertical="center"/>
    </xf>
    <xf numFmtId="0" fontId="47" fillId="0" borderId="27" xfId="0" applyFont="1" applyBorder="1" applyAlignment="1">
      <alignment horizontal="center" vertical="center"/>
    </xf>
    <xf numFmtId="0" fontId="47" fillId="0" borderId="24" xfId="0" applyFont="1" applyBorder="1" applyAlignment="1">
      <alignment horizontal="center" vertical="center"/>
    </xf>
    <xf numFmtId="0" fontId="47" fillId="0" borderId="0" xfId="0" applyFont="1" applyAlignment="1">
      <alignment horizontal="center" vertical="center"/>
    </xf>
    <xf numFmtId="0" fontId="47" fillId="0" borderId="28" xfId="0" applyFont="1" applyBorder="1" applyAlignment="1">
      <alignment horizontal="center" vertical="center"/>
    </xf>
    <xf numFmtId="0" fontId="47" fillId="0" borderId="25" xfId="0" applyFont="1" applyBorder="1" applyAlignment="1">
      <alignment horizontal="center" vertical="center"/>
    </xf>
    <xf numFmtId="0" fontId="47" fillId="0" borderId="3" xfId="0" applyFont="1" applyBorder="1">
      <alignment vertical="center"/>
    </xf>
    <xf numFmtId="0" fontId="47" fillId="0" borderId="3" xfId="0" applyFont="1" applyBorder="1" applyAlignment="1">
      <alignment horizontal="center" vertical="center"/>
    </xf>
    <xf numFmtId="0" fontId="47" fillId="0" borderId="16" xfId="0" applyFont="1" applyBorder="1">
      <alignment vertical="center"/>
    </xf>
    <xf numFmtId="0" fontId="47" fillId="0" borderId="16" xfId="0" applyFont="1" applyBorder="1" applyAlignment="1">
      <alignment horizontal="center" vertical="center"/>
    </xf>
    <xf numFmtId="0" fontId="47" fillId="0" borderId="17" xfId="0" applyFont="1" applyBorder="1">
      <alignment vertical="center"/>
    </xf>
    <xf numFmtId="0" fontId="47" fillId="0" borderId="17" xfId="0" applyFont="1" applyBorder="1" applyAlignment="1">
      <alignment horizontal="center" vertical="center"/>
    </xf>
    <xf numFmtId="0" fontId="47" fillId="0" borderId="18" xfId="0" applyFont="1" applyBorder="1">
      <alignment vertical="center"/>
    </xf>
    <xf numFmtId="0" fontId="47" fillId="0" borderId="18" xfId="0" applyFont="1" applyBorder="1" applyAlignment="1">
      <alignment horizontal="center" vertical="center"/>
    </xf>
    <xf numFmtId="0" fontId="47" fillId="0" borderId="73" xfId="0" applyFont="1" applyBorder="1">
      <alignment vertical="center"/>
    </xf>
    <xf numFmtId="0" fontId="47" fillId="0" borderId="73" xfId="0" applyFont="1" applyBorder="1" applyAlignment="1">
      <alignment horizontal="center" vertical="center"/>
    </xf>
    <xf numFmtId="0" fontId="47" fillId="0" borderId="74" xfId="0" applyFont="1" applyBorder="1">
      <alignment vertical="center"/>
    </xf>
    <xf numFmtId="0" fontId="47" fillId="0" borderId="74" xfId="0" applyFont="1" applyBorder="1" applyAlignment="1">
      <alignment horizontal="center" vertical="center"/>
    </xf>
    <xf numFmtId="0" fontId="29" fillId="5" borderId="0" xfId="0" applyFont="1" applyFill="1">
      <alignment vertical="center"/>
    </xf>
    <xf numFmtId="0" fontId="15" fillId="5" borderId="0" xfId="0" applyFont="1" applyFill="1">
      <alignment vertical="center"/>
    </xf>
    <xf numFmtId="0" fontId="47" fillId="0" borderId="31" xfId="0" applyFont="1" applyBorder="1" applyAlignment="1">
      <alignment horizontal="center" vertical="center"/>
    </xf>
    <xf numFmtId="0" fontId="47" fillId="0" borderId="33" xfId="0" applyFont="1" applyBorder="1" applyAlignment="1">
      <alignment horizontal="center" vertical="center"/>
    </xf>
    <xf numFmtId="0" fontId="26" fillId="0" borderId="0" xfId="0" applyFont="1" applyFill="1" applyAlignment="1">
      <alignment horizontal="center" vertical="center"/>
    </xf>
    <xf numFmtId="0" fontId="0" fillId="0" borderId="52" xfId="0" applyBorder="1">
      <alignment vertical="center"/>
    </xf>
    <xf numFmtId="0" fontId="0" fillId="0" borderId="41" xfId="0" applyBorder="1">
      <alignment vertical="center"/>
    </xf>
    <xf numFmtId="0" fontId="32" fillId="0" borderId="1" xfId="0" applyFont="1" applyBorder="1" applyAlignment="1">
      <alignment horizontal="center" vertical="center"/>
    </xf>
    <xf numFmtId="0" fontId="0" fillId="5" borderId="6" xfId="0" applyFill="1" applyBorder="1" applyAlignment="1">
      <alignment vertical="center" textRotation="255"/>
    </xf>
    <xf numFmtId="0" fontId="0" fillId="5" borderId="19" xfId="0" applyFill="1" applyBorder="1">
      <alignment vertical="center"/>
    </xf>
    <xf numFmtId="0" fontId="0" fillId="5" borderId="34" xfId="0" applyFill="1" applyBorder="1">
      <alignment vertical="center"/>
    </xf>
    <xf numFmtId="0" fontId="47" fillId="0" borderId="36" xfId="0" applyFont="1" applyBorder="1" applyAlignment="1">
      <alignment horizontal="center" vertical="center"/>
    </xf>
    <xf numFmtId="0" fontId="47" fillId="0" borderId="56" xfId="0" applyFont="1" applyBorder="1" applyAlignment="1">
      <alignment horizontal="center" vertical="center"/>
    </xf>
    <xf numFmtId="0" fontId="38" fillId="0" borderId="16"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38" fillId="0" borderId="18" xfId="0" applyFont="1" applyFill="1" applyBorder="1" applyAlignment="1" applyProtection="1">
      <alignment horizontal="center" vertical="center" shrinkToFit="1"/>
    </xf>
    <xf numFmtId="0" fontId="47" fillId="0" borderId="16" xfId="0" applyFont="1" applyBorder="1" applyAlignment="1">
      <alignment horizontal="center" vertical="center" shrinkToFit="1"/>
    </xf>
    <xf numFmtId="0" fontId="47" fillId="0" borderId="17" xfId="0" applyFont="1" applyBorder="1" applyAlignment="1">
      <alignment horizontal="center" vertical="center" shrinkToFit="1"/>
    </xf>
    <xf numFmtId="0" fontId="47" fillId="0" borderId="73" xfId="0" applyFont="1" applyBorder="1" applyAlignment="1">
      <alignment horizontal="center" vertical="center" shrinkToFit="1"/>
    </xf>
    <xf numFmtId="0" fontId="47" fillId="0" borderId="18" xfId="0" applyFont="1" applyBorder="1" applyAlignment="1">
      <alignment horizontal="center" vertical="center" shrinkToFit="1"/>
    </xf>
    <xf numFmtId="0" fontId="47" fillId="0" borderId="74" xfId="0" applyFont="1" applyBorder="1" applyAlignment="1">
      <alignment horizontal="center" vertical="center" shrinkToFit="1"/>
    </xf>
    <xf numFmtId="0" fontId="26" fillId="0" borderId="1" xfId="0" applyFont="1" applyBorder="1" applyAlignment="1">
      <alignment horizontal="center" vertical="center"/>
    </xf>
    <xf numFmtId="0" fontId="26" fillId="0" borderId="78" xfId="0" applyFont="1" applyBorder="1" applyAlignment="1">
      <alignment horizontal="center" vertical="center"/>
    </xf>
    <xf numFmtId="0" fontId="22" fillId="0" borderId="0" xfId="1" applyFont="1" applyFill="1" applyBorder="1" applyAlignment="1" applyProtection="1">
      <alignment horizontal="center" vertical="center"/>
    </xf>
    <xf numFmtId="0" fontId="27" fillId="0" borderId="0" xfId="3" applyFont="1">
      <alignment vertical="center"/>
    </xf>
    <xf numFmtId="0" fontId="26" fillId="0" borderId="0" xfId="3" applyFont="1">
      <alignment vertical="center"/>
    </xf>
    <xf numFmtId="0" fontId="26" fillId="0" borderId="0" xfId="3" applyFont="1" applyAlignment="1">
      <alignment horizontal="right" vertical="center"/>
    </xf>
    <xf numFmtId="0" fontId="6" fillId="5" borderId="0" xfId="0" applyFont="1" applyFill="1" applyAlignment="1">
      <alignment vertical="center"/>
    </xf>
    <xf numFmtId="0" fontId="29" fillId="0" borderId="0" xfId="0" applyFont="1" applyFill="1" applyBorder="1" applyAlignment="1" applyProtection="1">
      <alignment horizontal="center" vertical="center"/>
    </xf>
    <xf numFmtId="0" fontId="26" fillId="0" borderId="21" xfId="0" applyFont="1" applyBorder="1" applyAlignment="1">
      <alignment horizontal="center" vertical="center"/>
    </xf>
    <xf numFmtId="0" fontId="26" fillId="0" borderId="80" xfId="0" applyFont="1" applyBorder="1" applyAlignment="1">
      <alignment horizontal="center" vertical="center"/>
    </xf>
    <xf numFmtId="0" fontId="26" fillId="0" borderId="79" xfId="0" applyFont="1" applyBorder="1" applyAlignment="1">
      <alignment horizontal="center" vertical="center"/>
    </xf>
    <xf numFmtId="0" fontId="26" fillId="0" borderId="81" xfId="0" applyFont="1" applyBorder="1" applyAlignment="1">
      <alignment horizontal="center" vertical="center"/>
    </xf>
    <xf numFmtId="0" fontId="26" fillId="0" borderId="33" xfId="0" applyFont="1" applyBorder="1" applyAlignment="1">
      <alignment horizontal="center" vertical="center"/>
    </xf>
    <xf numFmtId="0" fontId="27" fillId="0" borderId="0" xfId="0" applyFont="1" applyAlignment="1" applyProtection="1">
      <alignment vertical="center"/>
    </xf>
    <xf numFmtId="0" fontId="6" fillId="5" borderId="0" xfId="0" applyFont="1" applyFill="1" applyBorder="1" applyAlignment="1" applyProtection="1">
      <alignment vertical="center"/>
    </xf>
    <xf numFmtId="0" fontId="26" fillId="5" borderId="0" xfId="0" applyFont="1" applyFill="1" applyAlignment="1" applyProtection="1">
      <alignment horizontal="center" vertical="center"/>
    </xf>
    <xf numFmtId="0" fontId="26" fillId="0" borderId="0" xfId="0" applyFont="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2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37" fillId="0" borderId="30" xfId="0" applyFont="1" applyFill="1" applyBorder="1" applyAlignment="1" applyProtection="1">
      <alignment vertical="center"/>
    </xf>
    <xf numFmtId="0" fontId="37" fillId="0" borderId="30" xfId="0" applyFont="1" applyFill="1" applyBorder="1" applyAlignment="1" applyProtection="1">
      <alignment horizontal="right" vertical="center"/>
    </xf>
    <xf numFmtId="0" fontId="37"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6" fillId="0" borderId="38" xfId="0" applyFont="1" applyFill="1" applyBorder="1" applyProtection="1">
      <alignment vertical="center"/>
    </xf>
    <xf numFmtId="0" fontId="0" fillId="0" borderId="38" xfId="0" applyFill="1" applyBorder="1" applyProtection="1">
      <alignment vertical="center"/>
    </xf>
    <xf numFmtId="0" fontId="26" fillId="0" borderId="0" xfId="0" applyFont="1" applyFill="1" applyAlignment="1" applyProtection="1">
      <alignment horizontal="center" vertical="center"/>
    </xf>
    <xf numFmtId="0" fontId="25" fillId="0" borderId="0" xfId="1" applyAlignment="1" applyProtection="1">
      <alignment horizontal="right" vertical="center" shrinkToFit="1"/>
    </xf>
    <xf numFmtId="0" fontId="25" fillId="0" borderId="0" xfId="1" applyAlignment="1" applyProtection="1">
      <alignment vertical="center"/>
    </xf>
    <xf numFmtId="0" fontId="0" fillId="0" borderId="0" xfId="0" applyProtection="1">
      <alignment vertical="center"/>
    </xf>
    <xf numFmtId="0" fontId="45" fillId="0" borderId="0" xfId="0" applyFont="1" applyBorder="1" applyAlignment="1" applyProtection="1">
      <alignment vertical="center"/>
    </xf>
    <xf numFmtId="0" fontId="25" fillId="0" borderId="0" xfId="1" applyFont="1" applyAlignment="1" applyProtection="1">
      <alignment vertical="center"/>
    </xf>
    <xf numFmtId="0" fontId="19" fillId="0" borderId="0" xfId="1" applyFont="1" applyAlignment="1" applyProtection="1">
      <alignment horizontal="center" shrinkToFit="1"/>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5"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0" xfId="1" applyFont="1" applyAlignment="1" applyProtection="1">
      <alignment horizontal="left" vertical="center"/>
    </xf>
    <xf numFmtId="0" fontId="22" fillId="0" borderId="7" xfId="1" applyFont="1" applyBorder="1" applyAlignment="1" applyProtection="1">
      <alignment horizontal="center" vertical="center"/>
    </xf>
    <xf numFmtId="0" fontId="16" fillId="0" borderId="0" xfId="1" applyFont="1" applyBorder="1" applyAlignment="1" applyProtection="1">
      <alignment horizontal="left" vertical="center"/>
    </xf>
    <xf numFmtId="0" fontId="13" fillId="0" borderId="0" xfId="1" applyFont="1" applyAlignment="1" applyProtection="1">
      <alignment horizontal="center" vertical="center"/>
    </xf>
    <xf numFmtId="0" fontId="22" fillId="0" borderId="9" xfId="1" applyFont="1" applyBorder="1" applyAlignment="1" applyProtection="1">
      <alignment horizontal="center" vertical="center"/>
    </xf>
    <xf numFmtId="0" fontId="43" fillId="0" borderId="8" xfId="1" applyFont="1" applyBorder="1" applyAlignment="1" applyProtection="1">
      <alignment horizontal="distributed" vertical="center" indent="1" shrinkToFit="1"/>
    </xf>
    <xf numFmtId="0" fontId="14" fillId="0" borderId="27" xfId="1" applyFont="1" applyBorder="1" applyAlignment="1" applyProtection="1">
      <alignment horizontal="distributed" vertical="center" indent="1" shrinkToFit="1"/>
    </xf>
    <xf numFmtId="0" fontId="22" fillId="0" borderId="24" xfId="1" applyFont="1" applyBorder="1" applyAlignment="1" applyProtection="1">
      <alignment horizontal="center" vertical="center"/>
    </xf>
    <xf numFmtId="0" fontId="14" fillId="0" borderId="28" xfId="1" applyFont="1" applyBorder="1" applyAlignment="1" applyProtection="1">
      <alignment horizontal="distributed" vertical="center" indent="1" shrinkToFit="1"/>
    </xf>
    <xf numFmtId="0" fontId="22" fillId="0" borderId="25" xfId="1" applyFont="1" applyBorder="1" applyAlignment="1" applyProtection="1">
      <alignment horizontal="center" vertical="center"/>
    </xf>
    <xf numFmtId="0" fontId="43" fillId="0" borderId="0" xfId="1" applyFont="1" applyBorder="1" applyAlignment="1" applyProtection="1">
      <alignment horizontal="distributed" vertical="center" indent="1" shrinkToFit="1"/>
    </xf>
    <xf numFmtId="0" fontId="15" fillId="0" borderId="0" xfId="1" applyFont="1" applyBorder="1" applyAlignment="1" applyProtection="1">
      <alignment horizontal="center" vertical="center"/>
    </xf>
    <xf numFmtId="0" fontId="14" fillId="0" borderId="10" xfId="1" applyFont="1" applyBorder="1" applyAlignment="1" applyProtection="1">
      <alignment horizontal="distributed" vertical="center" indent="2"/>
    </xf>
    <xf numFmtId="0" fontId="14" fillId="0" borderId="75" xfId="1" applyFont="1" applyBorder="1" applyAlignment="1" applyProtection="1">
      <alignment horizontal="distributed" vertical="center" indent="2"/>
    </xf>
    <xf numFmtId="0" fontId="14" fillId="0" borderId="0" xfId="1" applyFont="1" applyBorder="1" applyAlignment="1" applyProtection="1">
      <alignment horizontal="distributed" vertical="center" indent="1"/>
    </xf>
    <xf numFmtId="5" fontId="22" fillId="0" borderId="0" xfId="1" applyNumberFormat="1" applyFont="1" applyBorder="1" applyAlignment="1" applyProtection="1">
      <alignment vertical="center"/>
    </xf>
    <xf numFmtId="0" fontId="25" fillId="0" borderId="0" xfId="1" applyBorder="1" applyAlignment="1" applyProtection="1">
      <alignment vertical="center"/>
    </xf>
    <xf numFmtId="0" fontId="8" fillId="0" borderId="0" xfId="1" applyFont="1" applyBorder="1" applyAlignment="1" applyProtection="1">
      <alignment horizontal="distributed" vertical="center" indent="2"/>
    </xf>
    <xf numFmtId="0" fontId="33" fillId="0" borderId="0" xfId="1" applyFont="1" applyBorder="1" applyAlignment="1" applyProtection="1">
      <alignment vertical="center" shrinkToFit="1"/>
    </xf>
    <xf numFmtId="0" fontId="17" fillId="0" borderId="0" xfId="1" applyFont="1" applyBorder="1" applyAlignment="1" applyProtection="1"/>
    <xf numFmtId="0" fontId="25" fillId="0" borderId="0" xfId="1" applyBorder="1" applyAlignment="1" applyProtection="1">
      <alignment horizontal="right" shrinkToFit="1"/>
    </xf>
    <xf numFmtId="0" fontId="25" fillId="0" borderId="0" xfId="1" applyBorder="1" applyAlignment="1" applyProtection="1">
      <alignment horizontal="right"/>
    </xf>
    <xf numFmtId="2" fontId="26" fillId="0" borderId="7" xfId="0" applyNumberFormat="1" applyFont="1" applyBorder="1" applyAlignment="1" applyProtection="1">
      <alignment horizontal="center" vertical="center" shrinkToFit="1"/>
      <protection locked="0"/>
    </xf>
    <xf numFmtId="2" fontId="26" fillId="0" borderId="78" xfId="0" applyNumberFormat="1" applyFont="1" applyBorder="1" applyAlignment="1" applyProtection="1">
      <alignment horizontal="center" vertical="center"/>
      <protection locked="0"/>
    </xf>
    <xf numFmtId="2" fontId="26" fillId="0" borderId="56" xfId="0" applyNumberFormat="1" applyFont="1" applyBorder="1" applyAlignment="1" applyProtection="1">
      <alignment horizontal="center" vertical="center"/>
      <protection locked="0"/>
    </xf>
    <xf numFmtId="0" fontId="26" fillId="0" borderId="5" xfId="0" applyNumberFormat="1" applyFont="1" applyBorder="1" applyAlignment="1" applyProtection="1">
      <alignment horizontal="center" vertical="center"/>
      <protection locked="0"/>
    </xf>
    <xf numFmtId="0" fontId="26" fillId="0" borderId="25" xfId="0" applyNumberFormat="1" applyFont="1" applyBorder="1" applyAlignment="1" applyProtection="1">
      <alignment horizontal="center" vertical="center"/>
      <protection locked="0"/>
    </xf>
    <xf numFmtId="0" fontId="0" fillId="0" borderId="0" xfId="0" applyFill="1" applyBorder="1">
      <alignment vertical="center"/>
    </xf>
    <xf numFmtId="0" fontId="53" fillId="0" borderId="0" xfId="0" applyFont="1" applyFill="1">
      <alignment vertical="center"/>
    </xf>
    <xf numFmtId="0" fontId="29" fillId="0" borderId="0" xfId="0" applyFont="1" applyAlignment="1">
      <alignment vertical="center" shrinkToFit="1"/>
    </xf>
    <xf numFmtId="0" fontId="48" fillId="0" borderId="3" xfId="0" applyFont="1" applyBorder="1" applyAlignment="1" applyProtection="1">
      <alignment horizontal="center" vertical="center" shrinkToFit="1"/>
    </xf>
    <xf numFmtId="0" fontId="43" fillId="0" borderId="6" xfId="1" applyFont="1" applyBorder="1" applyAlignment="1" applyProtection="1">
      <alignment horizontal="center" vertical="center" shrinkToFit="1"/>
    </xf>
    <xf numFmtId="0" fontId="14" fillId="0" borderId="6" xfId="1" applyFont="1" applyBorder="1" applyAlignment="1" applyProtection="1">
      <alignment horizontal="center" vertical="center" shrinkToFit="1"/>
    </xf>
    <xf numFmtId="0" fontId="14" fillId="0" borderId="13" xfId="1" applyFont="1" applyBorder="1" applyAlignment="1" applyProtection="1">
      <alignment horizontal="distributed" vertical="center" indent="1"/>
    </xf>
    <xf numFmtId="5" fontId="22" fillId="0" borderId="29" xfId="1" applyNumberFormat="1" applyFont="1" applyBorder="1" applyAlignment="1" applyProtection="1">
      <alignment vertical="center"/>
    </xf>
    <xf numFmtId="0" fontId="0" fillId="0" borderId="0" xfId="0" applyAlignment="1" applyProtection="1">
      <alignment horizontal="left" vertical="center"/>
    </xf>
    <xf numFmtId="0" fontId="11" fillId="0" borderId="0" xfId="1" applyFont="1" applyBorder="1" applyAlignment="1" applyProtection="1">
      <alignment horizontal="center" vertical="center" shrinkToFit="1"/>
    </xf>
    <xf numFmtId="0" fontId="11" fillId="0" borderId="0" xfId="1" applyFont="1" applyBorder="1" applyAlignment="1" applyProtection="1">
      <alignment horizontal="center" vertical="center"/>
    </xf>
    <xf numFmtId="0" fontId="14" fillId="0" borderId="54" xfId="1" applyFont="1" applyBorder="1" applyAlignment="1" applyProtection="1">
      <alignment horizontal="center" vertical="center"/>
    </xf>
    <xf numFmtId="0" fontId="14" fillId="0" borderId="12" xfId="1" applyFont="1" applyBorder="1" applyAlignment="1" applyProtection="1">
      <alignment horizontal="distributed" vertical="center" indent="1" shrinkToFit="1"/>
    </xf>
    <xf numFmtId="0" fontId="14" fillId="0" borderId="10" xfId="1" applyFont="1" applyBorder="1" applyAlignment="1" applyProtection="1">
      <alignment horizontal="distributed" vertical="center" indent="1" shrinkToFit="1"/>
    </xf>
    <xf numFmtId="0" fontId="14" fillId="0" borderId="11" xfId="1" applyFont="1" applyBorder="1" applyAlignment="1" applyProtection="1">
      <alignment horizontal="center" vertical="center" shrinkToFit="1"/>
    </xf>
    <xf numFmtId="0" fontId="12" fillId="0" borderId="83" xfId="1" applyFont="1" applyBorder="1" applyAlignment="1" applyProtection="1">
      <alignment horizontal="center" vertical="center"/>
    </xf>
    <xf numFmtId="0" fontId="43" fillId="0" borderId="11" xfId="1" applyFont="1" applyBorder="1" applyAlignment="1" applyProtection="1">
      <alignment horizontal="center" vertical="center" shrinkToFit="1"/>
    </xf>
    <xf numFmtId="0" fontId="26" fillId="0" borderId="84" xfId="0" applyFont="1" applyBorder="1" applyAlignment="1">
      <alignment horizontal="center" vertical="center" wrapText="1"/>
    </xf>
    <xf numFmtId="0" fontId="30" fillId="3" borderId="85" xfId="0" applyNumberFormat="1" applyFont="1" applyFill="1" applyBorder="1" applyAlignment="1">
      <alignment horizontal="center" vertical="center"/>
    </xf>
    <xf numFmtId="0" fontId="26" fillId="0" borderId="85" xfId="0" applyNumberFormat="1" applyFont="1" applyBorder="1" applyAlignment="1" applyProtection="1">
      <alignment horizontal="center" vertical="center" shrinkToFit="1"/>
      <protection locked="0"/>
    </xf>
    <xf numFmtId="0" fontId="10" fillId="0" borderId="31" xfId="1" applyFont="1" applyBorder="1" applyAlignment="1" applyProtection="1">
      <alignment horizontal="center" vertical="center" shrinkToFit="1"/>
    </xf>
    <xf numFmtId="0" fontId="10" fillId="0" borderId="33" xfId="1" applyFont="1" applyBorder="1" applyAlignment="1" applyProtection="1">
      <alignment horizontal="center" vertical="center" shrinkToFit="1"/>
    </xf>
    <xf numFmtId="0" fontId="42" fillId="0" borderId="86" xfId="1" applyFont="1" applyBorder="1" applyAlignment="1" applyProtection="1">
      <alignment horizontal="center" vertical="center" shrinkToFit="1"/>
    </xf>
    <xf numFmtId="0" fontId="14" fillId="0" borderId="50" xfId="1" applyFont="1" applyBorder="1" applyAlignment="1" applyProtection="1">
      <alignment horizontal="distributed" vertical="center" indent="1"/>
    </xf>
    <xf numFmtId="5" fontId="22" fillId="0" borderId="90" xfId="1" applyNumberFormat="1" applyFont="1" applyBorder="1" applyAlignment="1" applyProtection="1">
      <alignment vertical="center"/>
    </xf>
    <xf numFmtId="0" fontId="14" fillId="0" borderId="91" xfId="1" applyFont="1" applyBorder="1" applyAlignment="1" applyProtection="1">
      <alignment horizontal="distributed" vertical="center" indent="1"/>
    </xf>
    <xf numFmtId="5" fontId="22" fillId="0" borderId="92" xfId="1" applyNumberFormat="1" applyFont="1" applyBorder="1" applyAlignment="1" applyProtection="1">
      <alignment vertical="center"/>
    </xf>
    <xf numFmtId="0" fontId="14" fillId="0" borderId="11" xfId="1" applyFont="1" applyBorder="1" applyAlignment="1" applyProtection="1">
      <alignment horizontal="distributed" vertical="center" indent="1"/>
    </xf>
    <xf numFmtId="5" fontId="22" fillId="0" borderId="7" xfId="1" applyNumberFormat="1" applyFont="1" applyBorder="1" applyAlignment="1" applyProtection="1">
      <alignment vertical="center"/>
    </xf>
    <xf numFmtId="0" fontId="14" fillId="7" borderId="13" xfId="1" applyFont="1" applyFill="1" applyBorder="1" applyAlignment="1" applyProtection="1">
      <alignment horizontal="distributed" vertical="center" indent="2"/>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4" fillId="0" borderId="0" xfId="0" applyFont="1" applyFill="1">
      <alignment vertical="center"/>
    </xf>
    <xf numFmtId="0" fontId="58" fillId="0" borderId="82" xfId="1" applyNumberFormat="1" applyFont="1" applyBorder="1" applyAlignment="1" applyProtection="1">
      <alignment horizontal="center" vertical="center"/>
      <protection locked="0"/>
    </xf>
    <xf numFmtId="0" fontId="26" fillId="2" borderId="93" xfId="0" applyFont="1" applyFill="1" applyBorder="1" applyAlignment="1" applyProtection="1">
      <alignment horizontal="center" vertical="center"/>
    </xf>
    <xf numFmtId="0" fontId="30" fillId="3" borderId="94" xfId="0" applyFont="1" applyFill="1" applyBorder="1" applyAlignment="1" applyProtection="1">
      <alignment horizontal="center" vertical="center"/>
    </xf>
    <xf numFmtId="2" fontId="26" fillId="2" borderId="94" xfId="0" applyNumberFormat="1" applyFont="1" applyFill="1" applyBorder="1" applyAlignment="1" applyProtection="1">
      <alignment horizontal="center" vertical="center" shrinkToFit="1"/>
    </xf>
    <xf numFmtId="0" fontId="47" fillId="0" borderId="95" xfId="0" applyFont="1" applyBorder="1" applyAlignment="1">
      <alignment horizontal="center" vertical="center"/>
    </xf>
    <xf numFmtId="0" fontId="47" fillId="0" borderId="96" xfId="0" applyFont="1" applyBorder="1">
      <alignment vertical="center"/>
    </xf>
    <xf numFmtId="0" fontId="47" fillId="0" borderId="96" xfId="0" applyFont="1" applyBorder="1" applyAlignment="1">
      <alignment horizontal="center" vertical="center"/>
    </xf>
    <xf numFmtId="0" fontId="47" fillId="0" borderId="97" xfId="0" applyFont="1" applyBorder="1">
      <alignment vertical="center"/>
    </xf>
    <xf numFmtId="0" fontId="47" fillId="0" borderId="97" xfId="0" applyFont="1" applyBorder="1" applyAlignment="1">
      <alignment horizontal="center" vertical="center"/>
    </xf>
    <xf numFmtId="0" fontId="47" fillId="0" borderId="98" xfId="0" applyFont="1" applyBorder="1">
      <alignment vertical="center"/>
    </xf>
    <xf numFmtId="0" fontId="47" fillId="0" borderId="98" xfId="0" applyFont="1" applyBorder="1" applyAlignment="1">
      <alignment horizontal="center" vertical="center"/>
    </xf>
    <xf numFmtId="0" fontId="47" fillId="0" borderId="99" xfId="0" applyFont="1" applyBorder="1">
      <alignment vertical="center"/>
    </xf>
    <xf numFmtId="0" fontId="47" fillId="0" borderId="99" xfId="0" applyFont="1" applyBorder="1" applyAlignment="1">
      <alignment horizontal="center" vertical="center"/>
    </xf>
    <xf numFmtId="0" fontId="47" fillId="0" borderId="100" xfId="0" applyFont="1" applyBorder="1">
      <alignment vertical="center"/>
    </xf>
    <xf numFmtId="0" fontId="47" fillId="0" borderId="100" xfId="0" applyFont="1" applyBorder="1" applyAlignment="1">
      <alignment horizontal="center" vertical="center"/>
    </xf>
    <xf numFmtId="0" fontId="62" fillId="0" borderId="0" xfId="0" applyFont="1" applyAlignment="1">
      <alignment vertical="center"/>
    </xf>
    <xf numFmtId="0" fontId="31" fillId="0" borderId="0" xfId="1" applyFont="1" applyAlignment="1" applyProtection="1">
      <alignment horizontal="center" vertical="center"/>
    </xf>
    <xf numFmtId="0" fontId="64" fillId="0" borderId="0" xfId="0" applyFont="1" applyAlignment="1">
      <alignment vertical="center"/>
    </xf>
    <xf numFmtId="0" fontId="22" fillId="0" borderId="87" xfId="1" applyNumberFormat="1" applyFont="1" applyBorder="1" applyAlignment="1" applyProtection="1">
      <alignment horizontal="center" vertical="center"/>
      <protection locked="0"/>
    </xf>
    <xf numFmtId="0" fontId="22" fillId="0" borderId="40" xfId="1" applyNumberFormat="1" applyFont="1" applyBorder="1" applyAlignment="1" applyProtection="1">
      <alignment vertical="center"/>
    </xf>
    <xf numFmtId="0" fontId="26" fillId="0" borderId="0" xfId="0" applyFont="1" applyBorder="1" applyAlignment="1">
      <alignment horizontal="right" vertical="center"/>
    </xf>
    <xf numFmtId="0" fontId="47" fillId="0" borderId="0" xfId="0" applyFont="1" applyBorder="1">
      <alignment vertical="center"/>
    </xf>
    <xf numFmtId="0" fontId="47" fillId="0" borderId="0" xfId="0" applyFont="1" applyBorder="1" applyAlignment="1">
      <alignment horizontal="center" vertical="center"/>
    </xf>
    <xf numFmtId="0" fontId="0" fillId="0" borderId="76" xfId="0" applyBorder="1" applyAlignment="1">
      <alignment vertical="center" textRotation="255"/>
    </xf>
    <xf numFmtId="0" fontId="0" fillId="0" borderId="77" xfId="0" applyBorder="1" applyAlignment="1">
      <alignment vertical="center" textRotation="255"/>
    </xf>
    <xf numFmtId="0" fontId="0" fillId="0" borderId="4" xfId="0" applyBorder="1" applyAlignment="1">
      <alignment horizontal="center" vertical="center" textRotation="255"/>
    </xf>
    <xf numFmtId="0" fontId="33" fillId="0" borderId="0" xfId="0" applyFont="1">
      <alignment vertical="center"/>
    </xf>
    <xf numFmtId="0" fontId="31" fillId="0" borderId="0" xfId="1" applyFont="1" applyAlignment="1" applyProtection="1">
      <alignment vertical="center"/>
    </xf>
    <xf numFmtId="0" fontId="28" fillId="0" borderId="0" xfId="0" applyFont="1" applyBorder="1" applyAlignment="1">
      <alignment vertical="center"/>
    </xf>
    <xf numFmtId="0" fontId="43" fillId="0" borderId="8" xfId="1" applyFont="1" applyBorder="1" applyAlignment="1" applyProtection="1">
      <alignment horizontal="center" vertical="center" shrinkToFit="1"/>
    </xf>
    <xf numFmtId="0" fontId="26" fillId="0" borderId="52" xfId="0" applyFont="1" applyBorder="1" applyAlignment="1">
      <alignment horizontal="right" vertical="center"/>
    </xf>
    <xf numFmtId="0" fontId="26" fillId="0" borderId="8" xfId="0" applyFont="1" applyBorder="1" applyAlignment="1">
      <alignment horizontal="center" vertical="center"/>
    </xf>
    <xf numFmtId="0" fontId="26" fillId="0" borderId="26" xfId="0" applyFont="1" applyBorder="1" applyAlignment="1" applyProtection="1">
      <alignment horizontal="center" vertical="center" shrinkToFit="1"/>
      <protection locked="0"/>
    </xf>
    <xf numFmtId="0" fontId="26" fillId="0" borderId="101" xfId="0" applyNumberFormat="1" applyFont="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2" fontId="26" fillId="0" borderId="9" xfId="0" applyNumberFormat="1" applyFont="1" applyBorder="1" applyAlignment="1" applyProtection="1">
      <alignment horizontal="center" vertical="center" shrinkToFit="1"/>
      <protection locked="0"/>
    </xf>
    <xf numFmtId="2" fontId="26" fillId="2" borderId="102" xfId="0" applyNumberFormat="1" applyFont="1" applyFill="1" applyBorder="1" applyAlignment="1" applyProtection="1">
      <alignment horizontal="center" vertical="center" shrinkToFit="1"/>
    </xf>
    <xf numFmtId="0" fontId="26" fillId="0" borderId="103" xfId="0" applyFont="1" applyBorder="1" applyAlignment="1" applyProtection="1">
      <alignment horizontal="center" vertical="center" shrinkToFit="1"/>
      <protection locked="0"/>
    </xf>
    <xf numFmtId="0" fontId="26" fillId="0" borderId="52" xfId="0" applyFont="1" applyBorder="1" applyAlignment="1">
      <alignment horizontal="center" vertical="center"/>
    </xf>
    <xf numFmtId="0" fontId="28" fillId="0" borderId="0" xfId="0" applyFont="1" applyAlignment="1">
      <alignment horizontal="right" vertical="center"/>
    </xf>
    <xf numFmtId="0" fontId="1" fillId="0" borderId="0" xfId="4">
      <alignment vertical="center"/>
    </xf>
    <xf numFmtId="0" fontId="34" fillId="0" borderId="0" xfId="0" applyFont="1">
      <alignment vertical="center"/>
    </xf>
    <xf numFmtId="0" fontId="65" fillId="0" borderId="0" xfId="0" applyFont="1">
      <alignment vertical="center"/>
    </xf>
    <xf numFmtId="0" fontId="34" fillId="5" borderId="0" xfId="0" applyFont="1" applyFill="1" applyAlignment="1">
      <alignment horizontal="center" vertical="center"/>
    </xf>
    <xf numFmtId="0" fontId="52" fillId="3" borderId="68" xfId="0" applyFont="1" applyFill="1" applyBorder="1" applyAlignment="1">
      <alignment horizontal="center" vertical="center" shrinkToFit="1"/>
    </xf>
    <xf numFmtId="0" fontId="52" fillId="3" borderId="69" xfId="0" applyFont="1" applyFill="1" applyBorder="1" applyAlignment="1">
      <alignment horizontal="center" vertical="center" shrinkToFit="1"/>
    </xf>
    <xf numFmtId="0" fontId="44" fillId="3" borderId="69" xfId="0" applyFont="1" applyFill="1" applyBorder="1" applyAlignment="1">
      <alignment horizontal="center" vertical="center"/>
    </xf>
    <xf numFmtId="0" fontId="44" fillId="3" borderId="70" xfId="0" applyFont="1" applyFill="1" applyBorder="1" applyAlignment="1">
      <alignment horizontal="center" vertical="center"/>
    </xf>
    <xf numFmtId="58" fontId="39" fillId="0" borderId="19" xfId="0" applyNumberFormat="1" applyFont="1" applyBorder="1" applyAlignment="1">
      <alignment horizontal="center" vertical="center"/>
    </xf>
    <xf numFmtId="0" fontId="39" fillId="0" borderId="19" xfId="0" applyFont="1" applyBorder="1" applyAlignment="1">
      <alignment horizontal="center" vertical="center" shrinkToFit="1"/>
    </xf>
    <xf numFmtId="0" fontId="67" fillId="0" borderId="58" xfId="0" applyFont="1" applyFill="1" applyBorder="1" applyAlignment="1">
      <alignment horizontal="center" vertical="center" wrapText="1"/>
    </xf>
    <xf numFmtId="0" fontId="67" fillId="0" borderId="59" xfId="0" applyFont="1" applyFill="1" applyBorder="1" applyAlignment="1">
      <alignment horizontal="center" vertical="center"/>
    </xf>
    <xf numFmtId="0" fontId="67" fillId="0" borderId="60" xfId="0" applyFont="1" applyFill="1" applyBorder="1" applyAlignment="1">
      <alignment horizontal="center" vertical="center"/>
    </xf>
    <xf numFmtId="0" fontId="67" fillId="0" borderId="61"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62" xfId="0" applyFont="1" applyFill="1" applyBorder="1" applyAlignment="1">
      <alignment horizontal="center" vertical="center"/>
    </xf>
    <xf numFmtId="0" fontId="67" fillId="0" borderId="63" xfId="0" applyFont="1" applyFill="1" applyBorder="1" applyAlignment="1">
      <alignment horizontal="center" vertical="center"/>
    </xf>
    <xf numFmtId="0" fontId="67" fillId="0" borderId="64" xfId="0" applyFont="1" applyFill="1" applyBorder="1" applyAlignment="1">
      <alignment horizontal="center" vertical="center"/>
    </xf>
    <xf numFmtId="0" fontId="67" fillId="0" borderId="65" xfId="0" applyFont="1" applyFill="1" applyBorder="1" applyAlignment="1">
      <alignment horizontal="center" vertical="center"/>
    </xf>
    <xf numFmtId="0" fontId="28" fillId="0" borderId="0" xfId="0" applyFont="1" applyBorder="1" applyAlignment="1">
      <alignment vertical="center"/>
    </xf>
    <xf numFmtId="0" fontId="52" fillId="3" borderId="70" xfId="0" applyFont="1" applyFill="1" applyBorder="1" applyAlignment="1">
      <alignment horizontal="center" vertical="center" shrinkToFit="1"/>
    </xf>
    <xf numFmtId="0" fontId="52" fillId="0" borderId="43" xfId="0" applyFont="1" applyFill="1" applyBorder="1" applyAlignment="1">
      <alignment horizontal="center" vertical="center" shrinkToFit="1"/>
    </xf>
    <xf numFmtId="0" fontId="39" fillId="0" borderId="0" xfId="0" applyFont="1" applyBorder="1" applyAlignment="1">
      <alignment horizontal="center" vertical="center" shrinkToFit="1"/>
    </xf>
    <xf numFmtId="0" fontId="39" fillId="0" borderId="62" xfId="0" applyFont="1" applyBorder="1" applyAlignment="1">
      <alignment horizontal="center" vertical="center" shrinkToFit="1"/>
    </xf>
    <xf numFmtId="0" fontId="60" fillId="8" borderId="39" xfId="1" applyFont="1" applyFill="1" applyBorder="1" applyAlignment="1" applyProtection="1">
      <alignment horizontal="center" vertical="center"/>
    </xf>
    <xf numFmtId="0" fontId="60" fillId="8" borderId="80" xfId="1" applyFont="1" applyFill="1" applyBorder="1" applyAlignment="1" applyProtection="1">
      <alignment horizontal="center" vertical="center"/>
    </xf>
    <xf numFmtId="0" fontId="61" fillId="7" borderId="39" xfId="0" applyFont="1" applyFill="1" applyBorder="1" applyAlignment="1" applyProtection="1">
      <alignment horizontal="center" vertical="center"/>
    </xf>
    <xf numFmtId="0" fontId="61" fillId="7" borderId="51" xfId="0" applyFont="1" applyFill="1" applyBorder="1" applyAlignment="1" applyProtection="1">
      <alignment horizontal="center" vertical="center"/>
    </xf>
    <xf numFmtId="0" fontId="61" fillId="7" borderId="40" xfId="0" applyFont="1" applyFill="1" applyBorder="1" applyAlignment="1" applyProtection="1">
      <alignment horizontal="center" vertical="center"/>
    </xf>
    <xf numFmtId="0" fontId="26" fillId="0" borderId="3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0" fontId="28" fillId="0" borderId="55" xfId="0" applyFont="1" applyFill="1" applyBorder="1" applyAlignment="1">
      <alignment vertical="center"/>
    </xf>
    <xf numFmtId="0" fontId="28" fillId="0" borderId="0" xfId="0" applyFont="1" applyFill="1" applyBorder="1" applyAlignment="1">
      <alignment vertical="center"/>
    </xf>
    <xf numFmtId="0" fontId="29" fillId="0" borderId="28"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29" fillId="5" borderId="27" xfId="0" applyFont="1" applyFill="1" applyBorder="1" applyAlignment="1" applyProtection="1">
      <alignment horizontal="center" vertical="center"/>
      <protection locked="0"/>
    </xf>
    <xf numFmtId="0" fontId="29" fillId="5" borderId="20" xfId="0" applyFont="1" applyFill="1" applyBorder="1" applyAlignment="1" applyProtection="1">
      <alignment horizontal="center" vertical="center"/>
      <protection locked="0"/>
    </xf>
    <xf numFmtId="0" fontId="29" fillId="5" borderId="24" xfId="0" applyFont="1" applyFill="1" applyBorder="1" applyAlignment="1" applyProtection="1">
      <alignment horizontal="center" vertical="center"/>
      <protection locked="0"/>
    </xf>
    <xf numFmtId="0" fontId="26" fillId="0" borderId="3" xfId="0" applyFont="1" applyBorder="1" applyAlignment="1">
      <alignment horizontal="distributed" vertical="center" indent="1"/>
    </xf>
    <xf numFmtId="0" fontId="26" fillId="0" borderId="14" xfId="0" applyFont="1" applyBorder="1" applyAlignment="1">
      <alignment horizontal="distributed" vertical="center" indent="1"/>
    </xf>
    <xf numFmtId="0" fontId="29" fillId="9" borderId="4" xfId="0" applyFont="1" applyFill="1" applyBorder="1" applyAlignment="1" applyProtection="1">
      <alignment horizontal="center" vertical="center"/>
      <protection locked="0"/>
    </xf>
    <xf numFmtId="0" fontId="29" fillId="9" borderId="23" xfId="0" applyFont="1" applyFill="1" applyBorder="1" applyAlignment="1" applyProtection="1">
      <alignment horizontal="center" vertical="center"/>
      <protection locked="0"/>
    </xf>
    <xf numFmtId="0" fontId="29" fillId="9" borderId="5" xfId="0" applyFont="1" applyFill="1" applyBorder="1" applyAlignment="1" applyProtection="1">
      <alignment horizontal="center" vertical="center"/>
      <protection locked="0"/>
    </xf>
    <xf numFmtId="0" fontId="29" fillId="9" borderId="6" xfId="0" applyFont="1" applyFill="1" applyBorder="1" applyAlignment="1" applyProtection="1">
      <alignment horizontal="center" vertical="center"/>
      <protection locked="0"/>
    </xf>
    <xf numFmtId="0" fontId="29" fillId="9" borderId="3" xfId="0" applyFont="1" applyFill="1" applyBorder="1" applyAlignment="1" applyProtection="1">
      <alignment horizontal="center" vertical="center"/>
      <protection locked="0"/>
    </xf>
    <xf numFmtId="0" fontId="29" fillId="9" borderId="7"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6" fillId="0" borderId="23" xfId="0" applyFont="1" applyBorder="1" applyAlignment="1">
      <alignment horizontal="distributed" vertical="center" indent="1"/>
    </xf>
    <xf numFmtId="0" fontId="26" fillId="0" borderId="104" xfId="0" applyFont="1" applyBorder="1" applyAlignment="1">
      <alignment horizontal="distributed" vertical="center" indent="1"/>
    </xf>
    <xf numFmtId="0" fontId="29" fillId="9" borderId="11" xfId="0" applyFont="1" applyFill="1" applyBorder="1" applyAlignment="1" applyProtection="1">
      <alignment horizontal="center" vertical="center" shrinkToFit="1"/>
      <protection locked="0"/>
    </xf>
    <xf numFmtId="0" fontId="29" fillId="9" borderId="19" xfId="0" applyFont="1" applyFill="1" applyBorder="1" applyAlignment="1" applyProtection="1">
      <alignment horizontal="center" vertical="center" shrinkToFit="1"/>
      <protection locked="0"/>
    </xf>
    <xf numFmtId="0" fontId="29" fillId="9" borderId="34" xfId="0" applyFont="1" applyFill="1" applyBorder="1" applyAlignment="1" applyProtection="1">
      <alignment horizontal="center" vertical="center" shrinkToFit="1"/>
      <protection locked="0"/>
    </xf>
    <xf numFmtId="0" fontId="62" fillId="0" borderId="0" xfId="0" applyFont="1" applyAlignment="1">
      <alignment vertical="center"/>
    </xf>
    <xf numFmtId="0" fontId="26" fillId="0" borderId="86" xfId="0" applyFont="1" applyBorder="1" applyAlignment="1">
      <alignment horizontal="distributed" vertical="center" indent="1"/>
    </xf>
    <xf numFmtId="0" fontId="26" fillId="0" borderId="87" xfId="0" applyFont="1" applyBorder="1" applyAlignment="1">
      <alignment horizontal="distributed" vertical="center" indent="1"/>
    </xf>
    <xf numFmtId="0" fontId="47" fillId="0" borderId="55" xfId="0" applyFont="1" applyBorder="1" applyAlignment="1">
      <alignment horizontal="left" vertical="center" wrapText="1"/>
    </xf>
    <xf numFmtId="0" fontId="47" fillId="0" borderId="0" xfId="0" applyFont="1" applyBorder="1" applyAlignment="1">
      <alignment horizontal="left" vertical="center" wrapText="1"/>
    </xf>
    <xf numFmtId="0" fontId="26" fillId="0" borderId="55" xfId="0" applyFont="1" applyBorder="1" applyAlignment="1">
      <alignment vertical="center"/>
    </xf>
    <xf numFmtId="0" fontId="26" fillId="0" borderId="0" xfId="0" applyFont="1" applyAlignment="1">
      <alignment vertical="center"/>
    </xf>
    <xf numFmtId="0" fontId="27" fillId="6" borderId="0" xfId="0" applyFont="1" applyFill="1" applyBorder="1" applyAlignment="1">
      <alignment horizontal="center" vertical="center"/>
    </xf>
    <xf numFmtId="0" fontId="29" fillId="0" borderId="39" xfId="0" applyFont="1" applyFill="1" applyBorder="1" applyAlignment="1" applyProtection="1">
      <alignment horizontal="center" vertical="center"/>
    </xf>
    <xf numFmtId="0" fontId="29" fillId="0" borderId="51"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9" fillId="4" borderId="14" xfId="0" applyFont="1" applyFill="1" applyBorder="1" applyAlignment="1" applyProtection="1">
      <alignment horizontal="center" vertical="center"/>
    </xf>
    <xf numFmtId="0" fontId="29" fillId="4" borderId="19" xfId="0" applyFont="1" applyFill="1" applyBorder="1" applyAlignment="1" applyProtection="1">
      <alignment horizontal="center" vertical="center"/>
    </xf>
    <xf numFmtId="0" fontId="29" fillId="4" borderId="37"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38"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5" fillId="0" borderId="0" xfId="1" applyAlignment="1" applyProtection="1">
      <alignment horizontal="center" vertical="center"/>
    </xf>
    <xf numFmtId="0" fontId="40" fillId="5" borderId="0" xfId="1" applyFont="1" applyFill="1" applyAlignment="1" applyProtection="1">
      <alignment horizontal="center" vertical="center"/>
    </xf>
    <xf numFmtId="0" fontId="56" fillId="0" borderId="0" xfId="1" applyFont="1" applyBorder="1" applyAlignment="1" applyProtection="1">
      <alignment horizontal="distributed" vertical="center" indent="8" shrinkToFit="1"/>
    </xf>
    <xf numFmtId="0" fontId="56" fillId="0" borderId="0" xfId="1" applyFont="1" applyAlignment="1" applyProtection="1">
      <alignment horizontal="distributed" vertical="center" indent="8" shrinkToFit="1"/>
    </xf>
    <xf numFmtId="0" fontId="11" fillId="0" borderId="41" xfId="1" applyFont="1" applyBorder="1" applyAlignment="1" applyProtection="1">
      <alignment horizontal="center" vertical="center" shrinkToFit="1"/>
    </xf>
    <xf numFmtId="0" fontId="11" fillId="0" borderId="0" xfId="1" applyFont="1" applyBorder="1" applyAlignment="1" applyProtection="1">
      <alignment horizontal="center" vertical="center" shrinkToFit="1"/>
    </xf>
    <xf numFmtId="0" fontId="11" fillId="0" borderId="41" xfId="1" applyFont="1" applyBorder="1" applyAlignment="1" applyProtection="1">
      <alignment horizontal="center" vertical="center"/>
    </xf>
    <xf numFmtId="0" fontId="45" fillId="0" borderId="14" xfId="0" applyFont="1" applyBorder="1" applyAlignment="1" applyProtection="1">
      <alignment horizontal="center" vertical="center" shrinkToFit="1"/>
    </xf>
    <xf numFmtId="0" fontId="45" fillId="0" borderId="19" xfId="0" applyFont="1" applyBorder="1" applyAlignment="1" applyProtection="1">
      <alignment horizontal="center" vertical="center" shrinkToFit="1"/>
    </xf>
    <xf numFmtId="0" fontId="45" fillId="0" borderId="37" xfId="0" applyFont="1" applyBorder="1" applyAlignment="1" applyProtection="1">
      <alignment horizontal="center" vertical="center" shrinkToFit="1"/>
    </xf>
    <xf numFmtId="0" fontId="9" fillId="0" borderId="87" xfId="1" applyFont="1" applyBorder="1" applyAlignment="1" applyProtection="1">
      <alignment horizontal="center" vertical="center" shrinkToFit="1"/>
    </xf>
    <xf numFmtId="0" fontId="9" fillId="0" borderId="51" xfId="1" applyFont="1" applyBorder="1" applyAlignment="1" applyProtection="1">
      <alignment horizontal="center" vertical="center" shrinkToFit="1"/>
    </xf>
    <xf numFmtId="0" fontId="9" fillId="0" borderId="40" xfId="1" applyFont="1" applyBorder="1" applyAlignment="1" applyProtection="1">
      <alignment horizontal="center" vertical="center" shrinkToFit="1"/>
    </xf>
    <xf numFmtId="0" fontId="22" fillId="0" borderId="14" xfId="1" applyFont="1" applyBorder="1" applyAlignment="1" applyProtection="1">
      <alignment horizontal="center" vertical="center"/>
    </xf>
    <xf numFmtId="0" fontId="22" fillId="0" borderId="34" xfId="1" applyFont="1" applyBorder="1" applyAlignment="1" applyProtection="1">
      <alignment horizontal="center" vertical="center"/>
    </xf>
    <xf numFmtId="0" fontId="11" fillId="0" borderId="35" xfId="1" applyFont="1" applyBorder="1" applyAlignment="1" applyProtection="1">
      <alignment horizontal="center" vertical="center"/>
    </xf>
    <xf numFmtId="0" fontId="11" fillId="0" borderId="15" xfId="1" applyFont="1" applyBorder="1" applyAlignment="1" applyProtection="1">
      <alignment horizontal="center" vertical="center"/>
    </xf>
    <xf numFmtId="176" fontId="43" fillId="0" borderId="0" xfId="1" applyNumberFormat="1" applyFont="1" applyAlignment="1" applyProtection="1">
      <alignment horizontal="distributed" vertical="center" indent="4"/>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8" fillId="0" borderId="35" xfId="1" applyNumberFormat="1" applyFont="1" applyBorder="1" applyAlignment="1" applyProtection="1">
      <alignment horizontal="center" vertical="center"/>
    </xf>
    <xf numFmtId="0" fontId="58" fillId="0" borderId="15" xfId="1" applyNumberFormat="1" applyFont="1" applyBorder="1" applyAlignment="1" applyProtection="1">
      <alignment horizontal="center" vertical="center"/>
    </xf>
    <xf numFmtId="0" fontId="58" fillId="0" borderId="88" xfId="1" applyNumberFormat="1" applyFont="1" applyBorder="1" applyAlignment="1" applyProtection="1">
      <alignment horizontal="center" vertical="center"/>
    </xf>
    <xf numFmtId="0" fontId="58" fillId="0" borderId="89" xfId="1" applyNumberFormat="1" applyFont="1" applyBorder="1" applyAlignment="1" applyProtection="1">
      <alignment horizontal="center" vertical="center"/>
    </xf>
    <xf numFmtId="0" fontId="0" fillId="7" borderId="39" xfId="0" applyFill="1" applyBorder="1" applyAlignment="1" applyProtection="1">
      <alignment horizontal="center" vertical="center"/>
    </xf>
    <xf numFmtId="0" fontId="0" fillId="7" borderId="51" xfId="0" applyFill="1" applyBorder="1" applyAlignment="1" applyProtection="1">
      <alignment horizontal="center" vertical="center"/>
    </xf>
    <xf numFmtId="0" fontId="0" fillId="7" borderId="40" xfId="0" applyFill="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1" fillId="0" borderId="0" xfId="1" applyFont="1" applyBorder="1" applyAlignment="1" applyProtection="1">
      <alignment horizontal="center" vertical="center"/>
    </xf>
    <xf numFmtId="0" fontId="22" fillId="0" borderId="82" xfId="1" applyFont="1" applyBorder="1" applyAlignment="1" applyProtection="1">
      <alignment horizontal="center" vertical="center"/>
    </xf>
    <xf numFmtId="0" fontId="22" fillId="0" borderId="54" xfId="1" applyFont="1" applyBorder="1" applyAlignment="1" applyProtection="1">
      <alignment horizontal="center" vertical="center"/>
    </xf>
    <xf numFmtId="0" fontId="22" fillId="0" borderId="35" xfId="1" applyFont="1" applyBorder="1" applyAlignment="1" applyProtection="1">
      <alignment horizontal="center" vertical="center"/>
    </xf>
    <xf numFmtId="0" fontId="22" fillId="0" borderId="15" xfId="1" applyFont="1" applyBorder="1" applyAlignment="1" applyProtection="1">
      <alignment horizontal="center" vertical="center"/>
    </xf>
    <xf numFmtId="0" fontId="32" fillId="0" borderId="0" xfId="0" applyFont="1" applyBorder="1" applyAlignment="1">
      <alignment horizontal="center" vertical="center"/>
    </xf>
    <xf numFmtId="0" fontId="47" fillId="0" borderId="71" xfId="0" applyFont="1" applyBorder="1" applyAlignment="1">
      <alignment horizontal="center" vertical="center"/>
    </xf>
    <xf numFmtId="0" fontId="47" fillId="0" borderId="72" xfId="0" applyFont="1" applyBorder="1" applyAlignment="1">
      <alignment horizontal="center" vertical="center"/>
    </xf>
    <xf numFmtId="0" fontId="32" fillId="0" borderId="10" xfId="0" applyFont="1" applyBorder="1" applyAlignment="1">
      <alignment horizontal="center" vertical="center"/>
    </xf>
    <xf numFmtId="0" fontId="32" fillId="0" borderId="15" xfId="0" applyFont="1" applyBorder="1" applyAlignment="1">
      <alignment horizontal="center" vertical="center"/>
    </xf>
    <xf numFmtId="0" fontId="32" fillId="0" borderId="12" xfId="0" applyFont="1" applyBorder="1" applyAlignment="1">
      <alignment horizontal="center" vertical="center"/>
    </xf>
    <xf numFmtId="0" fontId="32" fillId="0" borderId="66" xfId="0" applyFont="1" applyBorder="1" applyAlignment="1">
      <alignment horizontal="center" vertical="center"/>
    </xf>
    <xf numFmtId="0" fontId="0" fillId="0" borderId="8" xfId="0" applyBorder="1" applyAlignment="1">
      <alignment horizontal="center" vertical="center" textRotation="255"/>
    </xf>
    <xf numFmtId="0" fontId="0" fillId="0" borderId="77" xfId="0" applyBorder="1" applyAlignment="1">
      <alignment horizontal="center" vertical="center" textRotation="255"/>
    </xf>
    <xf numFmtId="0" fontId="0" fillId="0" borderId="67" xfId="0" applyBorder="1" applyAlignment="1">
      <alignment horizontal="center" vertical="center" textRotation="255"/>
    </xf>
    <xf numFmtId="0" fontId="0" fillId="0" borderId="0" xfId="0" applyAlignment="1">
      <alignment horizontal="center" vertical="center"/>
    </xf>
    <xf numFmtId="0" fontId="0" fillId="10" borderId="0" xfId="0" applyFill="1">
      <alignment vertical="center"/>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tabSelected="1" workbookViewId="0">
      <selection activeCell="M6" sqref="M6"/>
    </sheetView>
  </sheetViews>
  <sheetFormatPr defaultColWidth="9" defaultRowHeight="13.2"/>
  <cols>
    <col min="1" max="3" width="9" style="13"/>
    <col min="4" max="4" width="9" style="13" customWidth="1"/>
    <col min="5" max="7" width="9" style="13"/>
    <col min="8" max="8" width="9.109375" style="13" customWidth="1"/>
    <col min="9" max="259" width="9" style="13"/>
    <col min="260" max="260" width="9" style="13" customWidth="1"/>
    <col min="261" max="263" width="9" style="13"/>
    <col min="264" max="264" width="9.109375" style="13" customWidth="1"/>
    <col min="265" max="515" width="9" style="13"/>
    <col min="516" max="516" width="9" style="13" customWidth="1"/>
    <col min="517" max="519" width="9" style="13"/>
    <col min="520" max="520" width="9.109375" style="13" customWidth="1"/>
    <col min="521" max="771" width="9" style="13"/>
    <col min="772" max="772" width="9" style="13" customWidth="1"/>
    <col min="773" max="775" width="9" style="13"/>
    <col min="776" max="776" width="9.109375" style="13" customWidth="1"/>
    <col min="777" max="1027" width="9" style="13"/>
    <col min="1028" max="1028" width="9" style="13" customWidth="1"/>
    <col min="1029" max="1031" width="9" style="13"/>
    <col min="1032" max="1032" width="9.109375" style="13" customWidth="1"/>
    <col min="1033" max="1283" width="9" style="13"/>
    <col min="1284" max="1284" width="9" style="13" customWidth="1"/>
    <col min="1285" max="1287" width="9" style="13"/>
    <col min="1288" max="1288" width="9.109375" style="13" customWidth="1"/>
    <col min="1289" max="1539" width="9" style="13"/>
    <col min="1540" max="1540" width="9" style="13" customWidth="1"/>
    <col min="1541" max="1543" width="9" style="13"/>
    <col min="1544" max="1544" width="9.109375" style="13" customWidth="1"/>
    <col min="1545" max="1795" width="9" style="13"/>
    <col min="1796" max="1796" width="9" style="13" customWidth="1"/>
    <col min="1797" max="1799" width="9" style="13"/>
    <col min="1800" max="1800" width="9.109375" style="13" customWidth="1"/>
    <col min="1801" max="2051" width="9" style="13"/>
    <col min="2052" max="2052" width="9" style="13" customWidth="1"/>
    <col min="2053" max="2055" width="9" style="13"/>
    <col min="2056" max="2056" width="9.109375" style="13" customWidth="1"/>
    <col min="2057" max="2307" width="9" style="13"/>
    <col min="2308" max="2308" width="9" style="13" customWidth="1"/>
    <col min="2309" max="2311" width="9" style="13"/>
    <col min="2312" max="2312" width="9.109375" style="13" customWidth="1"/>
    <col min="2313" max="2563" width="9" style="13"/>
    <col min="2564" max="2564" width="9" style="13" customWidth="1"/>
    <col min="2565" max="2567" width="9" style="13"/>
    <col min="2568" max="2568" width="9.109375" style="13" customWidth="1"/>
    <col min="2569" max="2819" width="9" style="13"/>
    <col min="2820" max="2820" width="9" style="13" customWidth="1"/>
    <col min="2821" max="2823" width="9" style="13"/>
    <col min="2824" max="2824" width="9.109375" style="13" customWidth="1"/>
    <col min="2825" max="3075" width="9" style="13"/>
    <col min="3076" max="3076" width="9" style="13" customWidth="1"/>
    <col min="3077" max="3079" width="9" style="13"/>
    <col min="3080" max="3080" width="9.109375" style="13" customWidth="1"/>
    <col min="3081" max="3331" width="9" style="13"/>
    <col min="3332" max="3332" width="9" style="13" customWidth="1"/>
    <col min="3333" max="3335" width="9" style="13"/>
    <col min="3336" max="3336" width="9.109375" style="13" customWidth="1"/>
    <col min="3337" max="3587" width="9" style="13"/>
    <col min="3588" max="3588" width="9" style="13" customWidth="1"/>
    <col min="3589" max="3591" width="9" style="13"/>
    <col min="3592" max="3592" width="9.109375" style="13" customWidth="1"/>
    <col min="3593" max="3843" width="9" style="13"/>
    <col min="3844" max="3844" width="9" style="13" customWidth="1"/>
    <col min="3845" max="3847" width="9" style="13"/>
    <col min="3848" max="3848" width="9.109375" style="13" customWidth="1"/>
    <col min="3849" max="4099" width="9" style="13"/>
    <col min="4100" max="4100" width="9" style="13" customWidth="1"/>
    <col min="4101" max="4103" width="9" style="13"/>
    <col min="4104" max="4104" width="9.109375" style="13" customWidth="1"/>
    <col min="4105" max="4355" width="9" style="13"/>
    <col min="4356" max="4356" width="9" style="13" customWidth="1"/>
    <col min="4357" max="4359" width="9" style="13"/>
    <col min="4360" max="4360" width="9.109375" style="13" customWidth="1"/>
    <col min="4361" max="4611" width="9" style="13"/>
    <col min="4612" max="4612" width="9" style="13" customWidth="1"/>
    <col min="4613" max="4615" width="9" style="13"/>
    <col min="4616" max="4616" width="9.109375" style="13" customWidth="1"/>
    <col min="4617" max="4867" width="9" style="13"/>
    <col min="4868" max="4868" width="9" style="13" customWidth="1"/>
    <col min="4869" max="4871" width="9" style="13"/>
    <col min="4872" max="4872" width="9.109375" style="13" customWidth="1"/>
    <col min="4873" max="5123" width="9" style="13"/>
    <col min="5124" max="5124" width="9" style="13" customWidth="1"/>
    <col min="5125" max="5127" width="9" style="13"/>
    <col min="5128" max="5128" width="9.109375" style="13" customWidth="1"/>
    <col min="5129" max="5379" width="9" style="13"/>
    <col min="5380" max="5380" width="9" style="13" customWidth="1"/>
    <col min="5381" max="5383" width="9" style="13"/>
    <col min="5384" max="5384" width="9.109375" style="13" customWidth="1"/>
    <col min="5385" max="5635" width="9" style="13"/>
    <col min="5636" max="5636" width="9" style="13" customWidth="1"/>
    <col min="5637" max="5639" width="9" style="13"/>
    <col min="5640" max="5640" width="9.109375" style="13" customWidth="1"/>
    <col min="5641" max="5891" width="9" style="13"/>
    <col min="5892" max="5892" width="9" style="13" customWidth="1"/>
    <col min="5893" max="5895" width="9" style="13"/>
    <col min="5896" max="5896" width="9.109375" style="13" customWidth="1"/>
    <col min="5897" max="6147" width="9" style="13"/>
    <col min="6148" max="6148" width="9" style="13" customWidth="1"/>
    <col min="6149" max="6151" width="9" style="13"/>
    <col min="6152" max="6152" width="9.109375" style="13" customWidth="1"/>
    <col min="6153" max="6403" width="9" style="13"/>
    <col min="6404" max="6404" width="9" style="13" customWidth="1"/>
    <col min="6405" max="6407" width="9" style="13"/>
    <col min="6408" max="6408" width="9.109375" style="13" customWidth="1"/>
    <col min="6409" max="6659" width="9" style="13"/>
    <col min="6660" max="6660" width="9" style="13" customWidth="1"/>
    <col min="6661" max="6663" width="9" style="13"/>
    <col min="6664" max="6664" width="9.109375" style="13" customWidth="1"/>
    <col min="6665" max="6915" width="9" style="13"/>
    <col min="6916" max="6916" width="9" style="13" customWidth="1"/>
    <col min="6917" max="6919" width="9" style="13"/>
    <col min="6920" max="6920" width="9.109375" style="13" customWidth="1"/>
    <col min="6921" max="7171" width="9" style="13"/>
    <col min="7172" max="7172" width="9" style="13" customWidth="1"/>
    <col min="7173" max="7175" width="9" style="13"/>
    <col min="7176" max="7176" width="9.109375" style="13" customWidth="1"/>
    <col min="7177" max="7427" width="9" style="13"/>
    <col min="7428" max="7428" width="9" style="13" customWidth="1"/>
    <col min="7429" max="7431" width="9" style="13"/>
    <col min="7432" max="7432" width="9.109375" style="13" customWidth="1"/>
    <col min="7433" max="7683" width="9" style="13"/>
    <col min="7684" max="7684" width="9" style="13" customWidth="1"/>
    <col min="7685" max="7687" width="9" style="13"/>
    <col min="7688" max="7688" width="9.109375" style="13" customWidth="1"/>
    <col min="7689" max="7939" width="9" style="13"/>
    <col min="7940" max="7940" width="9" style="13" customWidth="1"/>
    <col min="7941" max="7943" width="9" style="13"/>
    <col min="7944" max="7944" width="9.109375" style="13" customWidth="1"/>
    <col min="7945" max="8195" width="9" style="13"/>
    <col min="8196" max="8196" width="9" style="13" customWidth="1"/>
    <col min="8197" max="8199" width="9" style="13"/>
    <col min="8200" max="8200" width="9.109375" style="13" customWidth="1"/>
    <col min="8201" max="8451" width="9" style="13"/>
    <col min="8452" max="8452" width="9" style="13" customWidth="1"/>
    <col min="8453" max="8455" width="9" style="13"/>
    <col min="8456" max="8456" width="9.109375" style="13" customWidth="1"/>
    <col min="8457" max="8707" width="9" style="13"/>
    <col min="8708" max="8708" width="9" style="13" customWidth="1"/>
    <col min="8709" max="8711" width="9" style="13"/>
    <col min="8712" max="8712" width="9.109375" style="13" customWidth="1"/>
    <col min="8713" max="8963" width="9" style="13"/>
    <col min="8964" max="8964" width="9" style="13" customWidth="1"/>
    <col min="8965" max="8967" width="9" style="13"/>
    <col min="8968" max="8968" width="9.109375" style="13" customWidth="1"/>
    <col min="8969" max="9219" width="9" style="13"/>
    <col min="9220" max="9220" width="9" style="13" customWidth="1"/>
    <col min="9221" max="9223" width="9" style="13"/>
    <col min="9224" max="9224" width="9.109375" style="13" customWidth="1"/>
    <col min="9225" max="9475" width="9" style="13"/>
    <col min="9476" max="9476" width="9" style="13" customWidth="1"/>
    <col min="9477" max="9479" width="9" style="13"/>
    <col min="9480" max="9480" width="9.109375" style="13" customWidth="1"/>
    <col min="9481" max="9731" width="9" style="13"/>
    <col min="9732" max="9732" width="9" style="13" customWidth="1"/>
    <col min="9733" max="9735" width="9" style="13"/>
    <col min="9736" max="9736" width="9.109375" style="13" customWidth="1"/>
    <col min="9737" max="9987" width="9" style="13"/>
    <col min="9988" max="9988" width="9" style="13" customWidth="1"/>
    <col min="9989" max="9991" width="9" style="13"/>
    <col min="9992" max="9992" width="9.109375" style="13" customWidth="1"/>
    <col min="9993" max="10243" width="9" style="13"/>
    <col min="10244" max="10244" width="9" style="13" customWidth="1"/>
    <col min="10245" max="10247" width="9" style="13"/>
    <col min="10248" max="10248" width="9.109375" style="13" customWidth="1"/>
    <col min="10249" max="10499" width="9" style="13"/>
    <col min="10500" max="10500" width="9" style="13" customWidth="1"/>
    <col min="10501" max="10503" width="9" style="13"/>
    <col min="10504" max="10504" width="9.109375" style="13" customWidth="1"/>
    <col min="10505" max="10755" width="9" style="13"/>
    <col min="10756" max="10756" width="9" style="13" customWidth="1"/>
    <col min="10757" max="10759" width="9" style="13"/>
    <col min="10760" max="10760" width="9.109375" style="13" customWidth="1"/>
    <col min="10761" max="11011" width="9" style="13"/>
    <col min="11012" max="11012" width="9" style="13" customWidth="1"/>
    <col min="11013" max="11015" width="9" style="13"/>
    <col min="11016" max="11016" width="9.109375" style="13" customWidth="1"/>
    <col min="11017" max="11267" width="9" style="13"/>
    <col min="11268" max="11268" width="9" style="13" customWidth="1"/>
    <col min="11269" max="11271" width="9" style="13"/>
    <col min="11272" max="11272" width="9.109375" style="13" customWidth="1"/>
    <col min="11273" max="11523" width="9" style="13"/>
    <col min="11524" max="11524" width="9" style="13" customWidth="1"/>
    <col min="11525" max="11527" width="9" style="13"/>
    <col min="11528" max="11528" width="9.109375" style="13" customWidth="1"/>
    <col min="11529" max="11779" width="9" style="13"/>
    <col min="11780" max="11780" width="9" style="13" customWidth="1"/>
    <col min="11781" max="11783" width="9" style="13"/>
    <col min="11784" max="11784" width="9.109375" style="13" customWidth="1"/>
    <col min="11785" max="12035" width="9" style="13"/>
    <col min="12036" max="12036" width="9" style="13" customWidth="1"/>
    <col min="12037" max="12039" width="9" style="13"/>
    <col min="12040" max="12040" width="9.109375" style="13" customWidth="1"/>
    <col min="12041" max="12291" width="9" style="13"/>
    <col min="12292" max="12292" width="9" style="13" customWidth="1"/>
    <col min="12293" max="12295" width="9" style="13"/>
    <col min="12296" max="12296" width="9.109375" style="13" customWidth="1"/>
    <col min="12297" max="12547" width="9" style="13"/>
    <col min="12548" max="12548" width="9" style="13" customWidth="1"/>
    <col min="12549" max="12551" width="9" style="13"/>
    <col min="12552" max="12552" width="9.109375" style="13" customWidth="1"/>
    <col min="12553" max="12803" width="9" style="13"/>
    <col min="12804" max="12804" width="9" style="13" customWidth="1"/>
    <col min="12805" max="12807" width="9" style="13"/>
    <col min="12808" max="12808" width="9.109375" style="13" customWidth="1"/>
    <col min="12809" max="13059" width="9" style="13"/>
    <col min="13060" max="13060" width="9" style="13" customWidth="1"/>
    <col min="13061" max="13063" width="9" style="13"/>
    <col min="13064" max="13064" width="9.109375" style="13" customWidth="1"/>
    <col min="13065" max="13315" width="9" style="13"/>
    <col min="13316" max="13316" width="9" style="13" customWidth="1"/>
    <col min="13317" max="13319" width="9" style="13"/>
    <col min="13320" max="13320" width="9.109375" style="13" customWidth="1"/>
    <col min="13321" max="13571" width="9" style="13"/>
    <col min="13572" max="13572" width="9" style="13" customWidth="1"/>
    <col min="13573" max="13575" width="9" style="13"/>
    <col min="13576" max="13576" width="9.109375" style="13" customWidth="1"/>
    <col min="13577" max="13827" width="9" style="13"/>
    <col min="13828" max="13828" width="9" style="13" customWidth="1"/>
    <col min="13829" max="13831" width="9" style="13"/>
    <col min="13832" max="13832" width="9.109375" style="13" customWidth="1"/>
    <col min="13833" max="14083" width="9" style="13"/>
    <col min="14084" max="14084" width="9" style="13" customWidth="1"/>
    <col min="14085" max="14087" width="9" style="13"/>
    <col min="14088" max="14088" width="9.109375" style="13" customWidth="1"/>
    <col min="14089" max="14339" width="9" style="13"/>
    <col min="14340" max="14340" width="9" style="13" customWidth="1"/>
    <col min="14341" max="14343" width="9" style="13"/>
    <col min="14344" max="14344" width="9.109375" style="13" customWidth="1"/>
    <col min="14345" max="14595" width="9" style="13"/>
    <col min="14596" max="14596" width="9" style="13" customWidth="1"/>
    <col min="14597" max="14599" width="9" style="13"/>
    <col min="14600" max="14600" width="9.109375" style="13" customWidth="1"/>
    <col min="14601" max="14851" width="9" style="13"/>
    <col min="14852" max="14852" width="9" style="13" customWidth="1"/>
    <col min="14853" max="14855" width="9" style="13"/>
    <col min="14856" max="14856" width="9.109375" style="13" customWidth="1"/>
    <col min="14857" max="15107" width="9" style="13"/>
    <col min="15108" max="15108" width="9" style="13" customWidth="1"/>
    <col min="15109" max="15111" width="9" style="13"/>
    <col min="15112" max="15112" width="9.109375" style="13" customWidth="1"/>
    <col min="15113" max="15363" width="9" style="13"/>
    <col min="15364" max="15364" width="9" style="13" customWidth="1"/>
    <col min="15365" max="15367" width="9" style="13"/>
    <col min="15368" max="15368" width="9.109375" style="13" customWidth="1"/>
    <col min="15369" max="15619" width="9" style="13"/>
    <col min="15620" max="15620" width="9" style="13" customWidth="1"/>
    <col min="15621" max="15623" width="9" style="13"/>
    <col min="15624" max="15624" width="9.109375" style="13" customWidth="1"/>
    <col min="15625" max="15875" width="9" style="13"/>
    <col min="15876" max="15876" width="9" style="13" customWidth="1"/>
    <col min="15877" max="15879" width="9" style="13"/>
    <col min="15880" max="15880" width="9.109375" style="13" customWidth="1"/>
    <col min="15881" max="16131" width="9" style="13"/>
    <col min="16132" max="16132" width="9" style="13" customWidth="1"/>
    <col min="16133" max="16135" width="9" style="13"/>
    <col min="16136" max="16136" width="9.109375" style="13" customWidth="1"/>
    <col min="16137" max="16384" width="9" style="13"/>
  </cols>
  <sheetData>
    <row r="1" spans="1:14" ht="16.5" customHeight="1">
      <c r="A1" s="276" t="s">
        <v>88</v>
      </c>
      <c r="B1" s="276"/>
      <c r="C1" s="276"/>
      <c r="D1" s="276"/>
      <c r="E1" s="276"/>
      <c r="F1" s="276"/>
      <c r="G1" s="276"/>
      <c r="H1" s="276"/>
      <c r="I1" s="276"/>
      <c r="J1" s="276"/>
      <c r="K1" s="276"/>
      <c r="L1" s="276"/>
      <c r="M1" s="276"/>
      <c r="N1" s="276"/>
    </row>
    <row r="2" spans="1:14" customFormat="1" ht="7.5" customHeight="1" thickBot="1">
      <c r="A2" s="394"/>
    </row>
    <row r="3" spans="1:14" ht="19.5" customHeight="1" thickTop="1">
      <c r="A3" s="59"/>
      <c r="B3" s="16" t="s">
        <v>62</v>
      </c>
      <c r="C3" s="295" t="s">
        <v>310</v>
      </c>
      <c r="D3" s="295"/>
      <c r="E3" s="295"/>
      <c r="F3" s="295"/>
      <c r="G3" s="295"/>
      <c r="H3" s="295"/>
      <c r="I3" s="296"/>
      <c r="J3" s="283" t="s">
        <v>195</v>
      </c>
      <c r="K3" s="284"/>
      <c r="L3" s="285"/>
    </row>
    <row r="4" spans="1:14" ht="18.75" customHeight="1">
      <c r="B4" s="17" t="s">
        <v>84</v>
      </c>
      <c r="C4" s="281" t="s">
        <v>301</v>
      </c>
      <c r="D4" s="281"/>
      <c r="E4" s="281"/>
      <c r="F4" s="281"/>
      <c r="G4" s="281"/>
      <c r="H4" s="281"/>
      <c r="I4" s="71"/>
      <c r="J4" s="286"/>
      <c r="K4" s="287"/>
      <c r="L4" s="288"/>
    </row>
    <row r="5" spans="1:14" ht="19.5" customHeight="1" thickBot="1">
      <c r="B5" s="17" t="s">
        <v>85</v>
      </c>
      <c r="C5" s="282" t="s">
        <v>177</v>
      </c>
      <c r="D5" s="282"/>
      <c r="E5" s="282"/>
      <c r="F5" s="282"/>
      <c r="G5" s="282"/>
      <c r="H5" s="282"/>
      <c r="I5" s="71"/>
      <c r="J5" s="289"/>
      <c r="K5" s="290"/>
      <c r="L5" s="291"/>
      <c r="M5" s="13" t="s">
        <v>524</v>
      </c>
    </row>
    <row r="6" spans="1:14" customFormat="1" ht="7.5" customHeight="1" thickTop="1" thickBot="1"/>
    <row r="7" spans="1:14" ht="19.5" customHeight="1" thickBot="1">
      <c r="B7" s="277" t="s">
        <v>196</v>
      </c>
      <c r="C7" s="278"/>
      <c r="D7" s="279" t="s">
        <v>302</v>
      </c>
      <c r="E7" s="279"/>
      <c r="F7" s="279"/>
      <c r="G7" s="279"/>
      <c r="H7" s="280"/>
      <c r="J7" s="260"/>
      <c r="K7" s="260"/>
      <c r="L7" s="260"/>
      <c r="M7" s="260"/>
      <c r="N7" s="3"/>
    </row>
    <row r="8" spans="1:14" ht="19.2" customHeight="1">
      <c r="B8" s="292" t="s">
        <v>197</v>
      </c>
      <c r="C8" s="292"/>
      <c r="D8" s="292"/>
      <c r="E8" s="292"/>
      <c r="F8" s="292"/>
      <c r="G8" s="292"/>
      <c r="H8" s="292"/>
      <c r="I8" s="292"/>
      <c r="J8" s="292"/>
      <c r="K8" s="292"/>
    </row>
    <row r="9" spans="1:14" ht="13.8" thickBot="1">
      <c r="B9" s="260"/>
      <c r="C9" s="260"/>
      <c r="D9" s="260"/>
      <c r="E9" s="260"/>
      <c r="F9" s="260"/>
      <c r="G9" s="260"/>
      <c r="H9" s="260"/>
      <c r="I9" s="260"/>
      <c r="J9" s="260"/>
      <c r="K9" s="260"/>
    </row>
    <row r="10" spans="1:14" customFormat="1" ht="20.25" customHeight="1" thickBot="1">
      <c r="B10" s="277" t="s">
        <v>198</v>
      </c>
      <c r="C10" s="278"/>
      <c r="D10" s="277" t="s">
        <v>303</v>
      </c>
      <c r="E10" s="278"/>
      <c r="F10" s="278"/>
      <c r="G10" s="278"/>
      <c r="H10" s="293"/>
    </row>
    <row r="11" spans="1:14" customFormat="1" ht="16.2">
      <c r="B11" s="294" t="s">
        <v>199</v>
      </c>
      <c r="C11" s="294"/>
      <c r="D11" s="294"/>
      <c r="E11" s="294"/>
      <c r="F11" s="294"/>
      <c r="G11" s="294"/>
      <c r="H11" s="294"/>
    </row>
    <row r="12" spans="1:14" ht="16.5" customHeight="1">
      <c r="A12" s="18" t="s">
        <v>106</v>
      </c>
    </row>
    <row r="13" spans="1:14" ht="16.5" customHeight="1">
      <c r="A13" s="18"/>
      <c r="B13" s="18" t="s">
        <v>304</v>
      </c>
    </row>
    <row r="14" spans="1:14" ht="16.5" customHeight="1">
      <c r="A14" s="272" t="s">
        <v>306</v>
      </c>
      <c r="B14" s="274" t="s">
        <v>305</v>
      </c>
    </row>
    <row r="15" spans="1:14" ht="16.5" customHeight="1">
      <c r="A15" s="14" t="s">
        <v>82</v>
      </c>
      <c r="B15" s="13" t="s">
        <v>134</v>
      </c>
    </row>
    <row r="16" spans="1:14" ht="16.5" customHeight="1">
      <c r="A16" s="14" t="s">
        <v>200</v>
      </c>
      <c r="B16" s="13" t="s">
        <v>91</v>
      </c>
    </row>
    <row r="17" spans="1:15" ht="16.5" customHeight="1">
      <c r="A17" s="14" t="s">
        <v>83</v>
      </c>
      <c r="B17" s="13" t="s">
        <v>111</v>
      </c>
    </row>
    <row r="18" spans="1:15" ht="16.5" customHeight="1">
      <c r="A18" s="14" t="s">
        <v>201</v>
      </c>
      <c r="B18" s="107" t="s">
        <v>147</v>
      </c>
      <c r="C18" s="20"/>
      <c r="D18" s="20"/>
      <c r="E18" s="20"/>
      <c r="F18" s="20"/>
      <c r="G18" s="20"/>
      <c r="H18" s="20"/>
      <c r="I18" s="20"/>
      <c r="J18" s="20"/>
      <c r="K18" s="20"/>
      <c r="L18" s="20"/>
      <c r="M18" s="20"/>
      <c r="N18" s="20"/>
      <c r="O18" s="20"/>
    </row>
    <row r="19" spans="1:15" ht="16.5" customHeight="1">
      <c r="A19" s="14" t="s">
        <v>202</v>
      </c>
      <c r="B19" s="108" t="s">
        <v>190</v>
      </c>
      <c r="C19" s="20"/>
      <c r="D19" s="20"/>
      <c r="E19" s="20"/>
      <c r="F19" s="20"/>
      <c r="G19" s="20"/>
      <c r="H19" s="20"/>
      <c r="I19" s="20"/>
      <c r="J19" s="20"/>
      <c r="K19" s="20"/>
      <c r="L19" s="20"/>
      <c r="M19" s="20"/>
      <c r="N19" s="20"/>
      <c r="O19" s="20"/>
    </row>
    <row r="20" spans="1:15" ht="16.5" customHeight="1">
      <c r="A20" s="14" t="s">
        <v>203</v>
      </c>
      <c r="B20" s="13" t="s">
        <v>157</v>
      </c>
    </row>
    <row r="21" spans="1:15" ht="16.5" customHeight="1">
      <c r="A21" s="14" t="s">
        <v>146</v>
      </c>
      <c r="B21" s="13" t="s">
        <v>105</v>
      </c>
    </row>
    <row r="22" spans="1:15" ht="16.5" customHeight="1">
      <c r="A22" s="14" t="s">
        <v>289</v>
      </c>
      <c r="B22" s="258" t="s">
        <v>290</v>
      </c>
    </row>
    <row r="23" spans="1:15" ht="16.5" customHeight="1"/>
    <row r="24" spans="1:15" ht="16.5" customHeight="1">
      <c r="A24" s="13" t="s">
        <v>204</v>
      </c>
    </row>
    <row r="25" spans="1:15" ht="16.5" customHeight="1">
      <c r="A25" s="18" t="s">
        <v>308</v>
      </c>
    </row>
    <row r="26" spans="1:15" ht="16.5" customHeight="1">
      <c r="A26" s="15" t="s">
        <v>81</v>
      </c>
      <c r="B26" s="13" t="s">
        <v>135</v>
      </c>
      <c r="F26" s="13" t="s">
        <v>205</v>
      </c>
    </row>
    <row r="27" spans="1:15" ht="16.5" customHeight="1">
      <c r="A27" s="18" t="s">
        <v>309</v>
      </c>
    </row>
    <row r="28" spans="1:15" ht="16.5" customHeight="1">
      <c r="A28" s="15" t="s">
        <v>81</v>
      </c>
      <c r="B28" s="13" t="s">
        <v>99</v>
      </c>
    </row>
    <row r="29" spans="1:15" ht="16.5" customHeight="1">
      <c r="A29" s="15" t="s">
        <v>81</v>
      </c>
      <c r="B29" s="13" t="s">
        <v>98</v>
      </c>
    </row>
    <row r="30" spans="1:15" ht="16.5" customHeight="1">
      <c r="A30" s="15" t="s">
        <v>81</v>
      </c>
      <c r="B30" s="13" t="s">
        <v>207</v>
      </c>
    </row>
    <row r="31" spans="1:15" ht="16.5" customHeight="1">
      <c r="A31" s="15" t="s">
        <v>206</v>
      </c>
      <c r="B31" s="13" t="s">
        <v>208</v>
      </c>
    </row>
    <row r="32" spans="1:15" ht="16.5" customHeight="1">
      <c r="A32" s="15" t="s">
        <v>81</v>
      </c>
      <c r="B32" s="22" t="s">
        <v>101</v>
      </c>
      <c r="C32" s="22"/>
      <c r="D32" s="22"/>
      <c r="E32" s="22"/>
      <c r="F32" s="22"/>
      <c r="G32" s="20"/>
      <c r="H32" s="20"/>
      <c r="I32" s="20"/>
      <c r="J32" s="20"/>
      <c r="K32" s="20"/>
      <c r="L32" s="20"/>
    </row>
    <row r="33" spans="1:14" ht="16.5" customHeight="1">
      <c r="A33" s="15" t="s">
        <v>206</v>
      </c>
      <c r="B33" s="20"/>
      <c r="C33" s="20" t="s">
        <v>209</v>
      </c>
      <c r="D33" s="20"/>
      <c r="E33" s="20"/>
      <c r="F33" s="20"/>
      <c r="G33" s="20"/>
      <c r="H33" s="20"/>
      <c r="I33" s="20"/>
      <c r="J33" s="20"/>
      <c r="K33" s="20"/>
      <c r="L33" s="20"/>
    </row>
    <row r="34" spans="1:14" ht="16.5" customHeight="1">
      <c r="A34" s="15" t="s">
        <v>81</v>
      </c>
      <c r="B34" s="20"/>
      <c r="C34" s="46" t="s">
        <v>108</v>
      </c>
      <c r="D34" s="20"/>
      <c r="E34" s="23" t="s">
        <v>80</v>
      </c>
      <c r="F34" s="23" t="s">
        <v>158</v>
      </c>
      <c r="G34" s="23">
        <v>54.23</v>
      </c>
      <c r="H34" s="20"/>
      <c r="I34" s="20"/>
      <c r="J34" s="20"/>
      <c r="K34" s="20"/>
      <c r="L34" s="20"/>
    </row>
    <row r="35" spans="1:14" ht="16.5" customHeight="1" thickBot="1">
      <c r="A35" s="15" t="s">
        <v>81</v>
      </c>
      <c r="B35" s="20"/>
      <c r="C35" s="46" t="s">
        <v>109</v>
      </c>
      <c r="D35" s="20"/>
      <c r="E35" s="23" t="s">
        <v>102</v>
      </c>
      <c r="F35" s="23" t="s">
        <v>158</v>
      </c>
      <c r="G35" s="23" t="s">
        <v>103</v>
      </c>
      <c r="H35" s="20"/>
      <c r="I35" s="20"/>
      <c r="J35" s="20"/>
      <c r="K35" s="20"/>
      <c r="L35" s="20"/>
    </row>
    <row r="36" spans="1:14" ht="16.5" customHeight="1">
      <c r="A36" s="15" t="s">
        <v>81</v>
      </c>
      <c r="B36" s="20"/>
      <c r="C36" s="46"/>
      <c r="D36" s="47" t="s">
        <v>107</v>
      </c>
      <c r="E36" s="48"/>
      <c r="F36" s="48"/>
      <c r="G36" s="48"/>
      <c r="H36" s="49"/>
      <c r="I36" s="20"/>
      <c r="J36" s="50"/>
      <c r="K36" s="50"/>
      <c r="L36" s="44"/>
      <c r="M36" s="21"/>
      <c r="N36" s="7"/>
    </row>
    <row r="37" spans="1:14" ht="16.5" customHeight="1">
      <c r="A37" s="15" t="s">
        <v>81</v>
      </c>
      <c r="B37" s="20"/>
      <c r="C37" s="46"/>
      <c r="D37" s="51" t="s">
        <v>90</v>
      </c>
      <c r="E37" s="52"/>
      <c r="F37" s="52"/>
      <c r="G37" s="52"/>
      <c r="H37" s="53"/>
      <c r="I37" s="20"/>
      <c r="J37" s="50"/>
      <c r="K37" s="50"/>
      <c r="L37" s="44"/>
      <c r="M37" s="21"/>
      <c r="N37" s="7"/>
    </row>
    <row r="38" spans="1:14" ht="16.5" customHeight="1" thickBot="1">
      <c r="A38" s="15" t="s">
        <v>206</v>
      </c>
      <c r="B38" s="20"/>
      <c r="C38" s="46"/>
      <c r="D38" s="54" t="s">
        <v>43</v>
      </c>
      <c r="E38" s="55" t="s">
        <v>89</v>
      </c>
      <c r="F38" s="56" t="s">
        <v>158</v>
      </c>
      <c r="G38" s="57">
        <v>12</v>
      </c>
      <c r="H38" s="58"/>
      <c r="I38" s="20"/>
      <c r="J38" s="50"/>
      <c r="K38" s="50"/>
      <c r="L38" s="44"/>
      <c r="M38" s="21"/>
      <c r="N38" s="7"/>
    </row>
    <row r="39" spans="1:14" ht="16.5" customHeight="1">
      <c r="A39" s="15" t="s">
        <v>81</v>
      </c>
      <c r="B39" s="20"/>
      <c r="C39" s="20" t="s">
        <v>210</v>
      </c>
      <c r="D39" s="20"/>
      <c r="E39" s="20"/>
      <c r="F39" s="20"/>
      <c r="G39" s="20"/>
      <c r="H39" s="20"/>
      <c r="I39" s="20"/>
      <c r="J39" s="20"/>
      <c r="K39" s="20"/>
      <c r="L39" s="20"/>
    </row>
    <row r="40" spans="1:14" ht="16.5" customHeight="1">
      <c r="A40" s="15" t="s">
        <v>81</v>
      </c>
      <c r="B40" s="20"/>
      <c r="C40" s="46" t="s">
        <v>110</v>
      </c>
      <c r="D40" s="20"/>
      <c r="E40" s="23" t="s">
        <v>159</v>
      </c>
      <c r="F40" s="23" t="s">
        <v>211</v>
      </c>
      <c r="G40" s="23" t="s">
        <v>160</v>
      </c>
      <c r="H40" s="20"/>
      <c r="I40" s="20"/>
      <c r="J40" s="20"/>
      <c r="K40" s="20"/>
      <c r="L40" s="20"/>
    </row>
    <row r="41" spans="1:14" ht="16.5" customHeight="1">
      <c r="A41" s="15" t="s">
        <v>212</v>
      </c>
      <c r="B41" s="20"/>
      <c r="C41" s="76" t="s">
        <v>97</v>
      </c>
      <c r="D41" s="20"/>
      <c r="E41" s="23"/>
      <c r="F41" s="23"/>
      <c r="G41" s="23"/>
      <c r="H41" s="20"/>
      <c r="I41" s="20"/>
      <c r="J41" s="20"/>
      <c r="K41" s="20"/>
      <c r="L41" s="20"/>
    </row>
    <row r="42" spans="1:14" ht="16.5" customHeight="1">
      <c r="A42" s="15" t="s">
        <v>212</v>
      </c>
      <c r="B42" s="13" t="s">
        <v>94</v>
      </c>
    </row>
    <row r="43" spans="1:14" ht="16.5" customHeight="1">
      <c r="A43" s="15" t="s">
        <v>212</v>
      </c>
      <c r="B43" s="247" t="s">
        <v>228</v>
      </c>
    </row>
    <row r="44" spans="1:14" ht="16.5" customHeight="1">
      <c r="A44" s="18" t="s">
        <v>216</v>
      </c>
    </row>
    <row r="45" spans="1:14" ht="16.5" customHeight="1">
      <c r="A45" s="15" t="s">
        <v>81</v>
      </c>
      <c r="B45" s="13" t="s">
        <v>185</v>
      </c>
    </row>
    <row r="46" spans="1:14" ht="16.5" customHeight="1">
      <c r="A46" s="15" t="s">
        <v>81</v>
      </c>
      <c r="B46" s="13" t="s">
        <v>186</v>
      </c>
    </row>
    <row r="47" spans="1:14" ht="16.5" customHeight="1">
      <c r="A47" s="18" t="s">
        <v>217</v>
      </c>
    </row>
    <row r="48" spans="1:14" ht="16.5" customHeight="1">
      <c r="A48" s="15" t="s">
        <v>81</v>
      </c>
      <c r="B48" s="13" t="s">
        <v>229</v>
      </c>
    </row>
    <row r="49" spans="1:13" ht="16.5" customHeight="1">
      <c r="A49" s="15" t="s">
        <v>81</v>
      </c>
      <c r="B49" s="13" t="s">
        <v>92</v>
      </c>
    </row>
    <row r="50" spans="1:13" ht="16.5" customHeight="1">
      <c r="A50" s="18" t="s">
        <v>218</v>
      </c>
    </row>
    <row r="51" spans="1:13" ht="22.8" customHeight="1">
      <c r="A51" s="15" t="s">
        <v>206</v>
      </c>
      <c r="G51" s="13" t="s">
        <v>291</v>
      </c>
      <c r="H51" s="249"/>
      <c r="I51" s="249"/>
      <c r="J51" s="249"/>
      <c r="K51" s="249"/>
      <c r="L51" s="249"/>
      <c r="M51" s="249"/>
    </row>
    <row r="52" spans="1:13" ht="16.5" customHeight="1">
      <c r="A52" s="15" t="s">
        <v>81</v>
      </c>
      <c r="B52" s="13" t="s">
        <v>213</v>
      </c>
    </row>
    <row r="53" spans="1:13" ht="16.5" customHeight="1">
      <c r="A53" s="15" t="s">
        <v>81</v>
      </c>
      <c r="B53" s="13" t="s">
        <v>214</v>
      </c>
    </row>
    <row r="54" spans="1:13" ht="16.5" customHeight="1">
      <c r="A54" s="15" t="s">
        <v>81</v>
      </c>
      <c r="B54" s="13" t="s">
        <v>191</v>
      </c>
    </row>
    <row r="55" spans="1:13" s="132" customFormat="1" ht="16.5" customHeight="1">
      <c r="A55" s="131" t="s">
        <v>219</v>
      </c>
    </row>
    <row r="56" spans="1:13" s="132" customFormat="1" ht="16.5" customHeight="1">
      <c r="A56" s="133" t="s">
        <v>81</v>
      </c>
      <c r="B56" s="132" t="s">
        <v>520</v>
      </c>
    </row>
    <row r="57" spans="1:13" ht="16.5" customHeight="1">
      <c r="A57" s="18" t="s">
        <v>220</v>
      </c>
    </row>
    <row r="58" spans="1:13" ht="16.5" customHeight="1">
      <c r="A58" s="15" t="s">
        <v>81</v>
      </c>
      <c r="B58" s="13" t="s">
        <v>178</v>
      </c>
    </row>
    <row r="59" spans="1:13" ht="16.5" customHeight="1">
      <c r="A59" s="15"/>
    </row>
    <row r="60" spans="1:13" ht="16.5" customHeight="1">
      <c r="A60" s="15" t="s">
        <v>81</v>
      </c>
      <c r="C60" s="88" t="s">
        <v>86</v>
      </c>
    </row>
    <row r="61" spans="1:13" ht="16.5" customHeight="1">
      <c r="A61" s="15" t="s">
        <v>81</v>
      </c>
      <c r="C61" s="87" t="s">
        <v>179</v>
      </c>
      <c r="D61" s="87"/>
      <c r="E61" s="87"/>
      <c r="F61" s="87"/>
      <c r="G61" s="87"/>
      <c r="H61" s="87"/>
    </row>
    <row r="62" spans="1:13" ht="16.5" customHeight="1">
      <c r="A62" s="18" t="s">
        <v>221</v>
      </c>
    </row>
    <row r="63" spans="1:13" ht="16.5" customHeight="1" thickBot="1"/>
    <row r="64" spans="1:13" ht="16.5" customHeight="1">
      <c r="B64" s="77" t="s">
        <v>87</v>
      </c>
      <c r="C64" s="78"/>
      <c r="D64" s="79"/>
      <c r="E64" s="78"/>
      <c r="F64" s="78"/>
      <c r="G64" s="78"/>
      <c r="H64" s="78"/>
      <c r="I64" s="78"/>
      <c r="J64" s="80"/>
    </row>
    <row r="65" spans="2:10" ht="16.5" customHeight="1">
      <c r="B65" s="81"/>
      <c r="D65" s="82"/>
      <c r="E65" s="82"/>
      <c r="F65" s="82"/>
      <c r="G65" s="82"/>
      <c r="H65" s="82"/>
      <c r="I65" s="82"/>
      <c r="J65" s="83"/>
    </row>
    <row r="66" spans="2:10" ht="30" customHeight="1">
      <c r="B66" s="81"/>
      <c r="C66" s="231" t="s">
        <v>215</v>
      </c>
      <c r="D66" s="275" t="s">
        <v>194</v>
      </c>
      <c r="E66" s="275"/>
      <c r="F66" s="275"/>
      <c r="G66" s="275"/>
      <c r="H66" s="82"/>
      <c r="I66" s="82"/>
      <c r="J66" s="83"/>
    </row>
    <row r="67" spans="2:10" ht="16.5" customHeight="1">
      <c r="B67" s="81"/>
      <c r="C67" s="200" t="s">
        <v>180</v>
      </c>
      <c r="D67" s="82"/>
      <c r="E67" s="82"/>
      <c r="F67" s="82"/>
      <c r="G67" s="82"/>
      <c r="H67" s="82"/>
      <c r="I67" s="82"/>
      <c r="J67" s="83"/>
    </row>
    <row r="68" spans="2:10" ht="16.5" customHeight="1" thickBot="1">
      <c r="B68" s="84"/>
      <c r="C68" s="85"/>
      <c r="D68" s="85"/>
      <c r="E68" s="85"/>
      <c r="F68" s="85"/>
      <c r="G68" s="85"/>
      <c r="H68" s="85"/>
      <c r="I68" s="85"/>
      <c r="J68" s="86"/>
    </row>
    <row r="69" spans="2:10" ht="16.5" customHeight="1"/>
  </sheetData>
  <sheetProtection sheet="1" selectLockedCells="1" selectUnlockedCells="1"/>
  <mergeCells count="12">
    <mergeCell ref="D66:G66"/>
    <mergeCell ref="A1:N1"/>
    <mergeCell ref="B7:C7"/>
    <mergeCell ref="D7:H7"/>
    <mergeCell ref="C4:H4"/>
    <mergeCell ref="C5:H5"/>
    <mergeCell ref="J3:L5"/>
    <mergeCell ref="B8:K8"/>
    <mergeCell ref="B10:C10"/>
    <mergeCell ref="D10:H10"/>
    <mergeCell ref="B11:H11"/>
    <mergeCell ref="C3:I3"/>
  </mergeCells>
  <phoneticPr fontId="3"/>
  <pageMargins left="0.7" right="0.7" top="0.75" bottom="0.75" header="0.3" footer="0.3"/>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N35" sqref="N35"/>
    </sheetView>
  </sheetViews>
  <sheetFormatPr defaultRowHeight="13.2"/>
  <cols>
    <col min="8" max="8" width="16.21875" customWidth="1"/>
  </cols>
  <sheetData>
    <row r="1" spans="1:13">
      <c r="A1" t="s">
        <v>63</v>
      </c>
      <c r="B1" t="s">
        <v>64</v>
      </c>
      <c r="C1" t="s">
        <v>65</v>
      </c>
      <c r="D1" t="s">
        <v>66</v>
      </c>
      <c r="E1" t="s">
        <v>67</v>
      </c>
      <c r="F1" t="s">
        <v>68</v>
      </c>
      <c r="G1" t="s">
        <v>69</v>
      </c>
      <c r="H1" t="s">
        <v>3</v>
      </c>
      <c r="I1" t="s">
        <v>8</v>
      </c>
      <c r="J1" t="s">
        <v>70</v>
      </c>
      <c r="K1" t="s">
        <v>71</v>
      </c>
      <c r="L1" t="s">
        <v>72</v>
      </c>
      <c r="M1" t="s">
        <v>73</v>
      </c>
    </row>
    <row r="2" spans="1:13">
      <c r="A2" t="str">
        <f>IF(③リレー情報確認!C8="","",410000+①学校情報入力!$D$4*10)</f>
        <v/>
      </c>
      <c r="B2" t="str">
        <f>IF(A2="","",①学校情報入力!$D$4)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IF(③リレー情報確認!C9="","",410000+①学校情報入力!$D$4*10)</f>
        <v/>
      </c>
      <c r="B3" t="str">
        <f>IF(A3="","",①学校情報入力!$D$4)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IF(③リレー情報確認!C10="","",410000+①学校情報入力!$D$4*10)</f>
        <v/>
      </c>
      <c r="B4" t="str">
        <f>IF(A4="","",①学校情報入力!$D$4)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IF(③リレー情報確認!C11="","",410000+①学校情報入力!$D$4*10)</f>
        <v/>
      </c>
      <c r="B5" t="str">
        <f>IF(A5="","",①学校情報入力!$D$4)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IF(③リレー情報確認!C12="","",410000+①学校情報入力!$D$4*10)</f>
        <v/>
      </c>
      <c r="B6" t="str">
        <f>IF(A6="","",①学校情報入力!$D$4)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IF(③リレー情報確認!C13="","",410000+①学校情報入力!$D$4*10)</f>
        <v/>
      </c>
      <c r="B7" t="str">
        <f>IF(A7="","",①学校情報入力!$D$4)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IF(③リレー情報確認!I8="","",1610000+①学校情報入力!$D$4*10)</f>
        <v/>
      </c>
      <c r="B8" s="12" t="str">
        <f>IF(A8="","",①学校情報入力!$D$4)</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IF(③リレー情報確認!I9="","",1610000+①学校情報入力!$D$4*10)</f>
        <v/>
      </c>
      <c r="B9" s="12" t="str">
        <f>IF(A9="","",①学校情報入力!$D$4)</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IF(③リレー情報確認!I10="","",1610000+①学校情報入力!$D$4*10)</f>
        <v/>
      </c>
      <c r="B10" s="12" t="str">
        <f>IF(A10="","",①学校情報入力!$D$4)</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IF(③リレー情報確認!I11="","",1610000+①学校情報入力!$D$4*10)</f>
        <v/>
      </c>
      <c r="B11" s="12" t="str">
        <f>IF(A11="","",①学校情報入力!$D$4)</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IF(③リレー情報確認!I12="","",1610000+①学校情報入力!$D$4*10)</f>
        <v/>
      </c>
      <c r="B12" s="12" t="str">
        <f>IF(A12="","",①学校情報入力!$D$4)</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IF(③リレー情報確認!I13="","",1610000+①学校情報入力!$D$4*10)</f>
        <v/>
      </c>
      <c r="B13" s="12" t="str">
        <f>IF(A13="","",①学校情報入力!$D$4)</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IF(③リレー情報確認!O8="","",420000+①学校情報入力!$D$4*10)</f>
        <v/>
      </c>
      <c r="B14" t="str">
        <f>IF(A14="","",①学校情報入力!$D$4)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IF(③リレー情報確認!O9="","",420000+①学校情報入力!$D$4*10)</f>
        <v/>
      </c>
      <c r="B15" t="str">
        <f>IF(A15="","",①学校情報入力!$D$4)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IF(③リレー情報確認!O10="","",420000+①学校情報入力!$D$4*10)</f>
        <v/>
      </c>
      <c r="B16" t="str">
        <f>IF(A16="","",①学校情報入力!$D$4)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IF(③リレー情報確認!O11="","",420000+①学校情報入力!$D$4*10)</f>
        <v/>
      </c>
      <c r="B17" t="str">
        <f>IF(A17="","",①学校情報入力!$D$4)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IF(③リレー情報確認!O12="","",420000+①学校情報入力!$D$4*10)</f>
        <v/>
      </c>
      <c r="B18" t="str">
        <f>IF(A18="","",①学校情報入力!$D$4)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IF(③リレー情報確認!O13="","",420000+①学校情報入力!$D$4*10)</f>
        <v/>
      </c>
      <c r="B19" t="str">
        <f>IF(A19="","",①学校情報入力!$D$4)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IF(③リレー情報確認!U8="","",1620000+①学校情報入力!$D$4*10)</f>
        <v/>
      </c>
      <c r="B20" s="11" t="str">
        <f>IF(A20="","",①学校情報入力!$D$4)</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ref="L20" si="3">IF(A20="","",0)</f>
        <v/>
      </c>
      <c r="M20" s="11" t="str">
        <f>IF(A20="","",種目情報!$K$7)</f>
        <v/>
      </c>
    </row>
    <row r="21" spans="1:13">
      <c r="A21" s="11" t="str">
        <f>IF(③リレー情報確認!U9="","",1620000+①学校情報入力!$D$4*10)</f>
        <v/>
      </c>
      <c r="B21" s="11" t="str">
        <f>IF(A21="","",①学校情報入力!$D$4)</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ref="L21:L25" si="4">IF(A21="","",0)</f>
        <v/>
      </c>
      <c r="M21" s="11" t="str">
        <f>IF(A21="","",種目情報!$K$7)</f>
        <v/>
      </c>
    </row>
    <row r="22" spans="1:13">
      <c r="A22" s="11" t="str">
        <f>IF(③リレー情報確認!U10="","",1620000+①学校情報入力!$D$4*10)</f>
        <v/>
      </c>
      <c r="B22" s="11" t="str">
        <f>IF(A22="","",①学校情報入力!$D$4)</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4"/>
        <v/>
      </c>
      <c r="M22" s="11" t="str">
        <f>IF(A22="","",種目情報!$K$7)</f>
        <v/>
      </c>
    </row>
    <row r="23" spans="1:13">
      <c r="A23" s="11" t="str">
        <f>IF(③リレー情報確認!U11="","",1620000+①学校情報入力!$D$4*10)</f>
        <v/>
      </c>
      <c r="B23" s="11" t="str">
        <f>IF(A23="","",①学校情報入力!$D$4)</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4"/>
        <v/>
      </c>
      <c r="M23" s="11" t="str">
        <f>IF(A23="","",種目情報!$K$7)</f>
        <v/>
      </c>
    </row>
    <row r="24" spans="1:13">
      <c r="A24" s="11" t="str">
        <f>IF(③リレー情報確認!U12="","",1620000+①学校情報入力!$D$4*10)</f>
        <v/>
      </c>
      <c r="B24" s="11" t="str">
        <f>IF(A24="","",①学校情報入力!$D$4)</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4"/>
        <v/>
      </c>
      <c r="M24" s="11" t="str">
        <f>IF(A24="","",種目情報!$K$7)</f>
        <v/>
      </c>
    </row>
    <row r="25" spans="1:13">
      <c r="A25" s="11" t="str">
        <f>IF(③リレー情報確認!U13="","",1620000+①学校情報入力!$D$4*10)</f>
        <v/>
      </c>
      <c r="B25" s="11" t="str">
        <f>IF(A25="","",①学校情報入力!$D$4)</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4"/>
        <v/>
      </c>
      <c r="M25" s="11" t="str">
        <f>IF(A25="","",種目情報!$K$7)</f>
        <v/>
      </c>
    </row>
  </sheetData>
  <phoneticPr fontId="4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workbookViewId="0">
      <selection activeCell="E7" sqref="E7"/>
    </sheetView>
  </sheetViews>
  <sheetFormatPr defaultRowHeight="13.2"/>
  <cols>
    <col min="1" max="1" width="4.5546875" style="273" bestFit="1" customWidth="1"/>
    <col min="2" max="4" width="13.88671875" style="273" bestFit="1" customWidth="1"/>
    <col min="5" max="5" width="64.33203125" style="273" bestFit="1" customWidth="1"/>
    <col min="6" max="6" width="4.5546875" style="273" bestFit="1" customWidth="1"/>
    <col min="7" max="16384" width="8.88671875" style="273"/>
  </cols>
  <sheetData>
    <row r="1" spans="1:6">
      <c r="A1" s="273" t="s">
        <v>517</v>
      </c>
      <c r="B1" s="273" t="s">
        <v>514</v>
      </c>
      <c r="C1" s="273" t="s">
        <v>513</v>
      </c>
      <c r="D1" s="273" t="s">
        <v>514</v>
      </c>
      <c r="E1" s="273" t="s">
        <v>515</v>
      </c>
      <c r="F1" s="273" t="s">
        <v>517</v>
      </c>
    </row>
    <row r="2" spans="1:6">
      <c r="A2" s="273">
        <v>1</v>
      </c>
      <c r="B2" s="273" t="s">
        <v>511</v>
      </c>
      <c r="C2" s="273">
        <v>223101</v>
      </c>
      <c r="D2" s="273" t="s">
        <v>511</v>
      </c>
      <c r="E2" s="273" t="s">
        <v>512</v>
      </c>
      <c r="F2" s="273">
        <v>1</v>
      </c>
    </row>
    <row r="3" spans="1:6">
      <c r="A3" s="273">
        <v>2</v>
      </c>
      <c r="B3" s="273" t="s">
        <v>509</v>
      </c>
      <c r="C3" s="273">
        <v>223102</v>
      </c>
      <c r="D3" s="273" t="s">
        <v>509</v>
      </c>
      <c r="E3" s="273" t="s">
        <v>510</v>
      </c>
      <c r="F3" s="273">
        <v>2</v>
      </c>
    </row>
    <row r="4" spans="1:6">
      <c r="A4" s="273">
        <v>3</v>
      </c>
      <c r="B4" s="273" t="s">
        <v>507</v>
      </c>
      <c r="C4" s="273">
        <v>223103</v>
      </c>
      <c r="D4" s="273" t="s">
        <v>507</v>
      </c>
      <c r="E4" s="273" t="s">
        <v>508</v>
      </c>
      <c r="F4" s="273">
        <v>3</v>
      </c>
    </row>
    <row r="5" spans="1:6">
      <c r="A5" s="273">
        <v>4</v>
      </c>
      <c r="B5" s="273" t="s">
        <v>505</v>
      </c>
      <c r="C5" s="273">
        <v>223104</v>
      </c>
      <c r="D5" s="273" t="s">
        <v>505</v>
      </c>
      <c r="E5" s="273" t="s">
        <v>506</v>
      </c>
      <c r="F5" s="273">
        <v>4</v>
      </c>
    </row>
    <row r="6" spans="1:6">
      <c r="A6" s="273">
        <v>5</v>
      </c>
      <c r="B6" s="273" t="s">
        <v>503</v>
      </c>
      <c r="C6" s="273">
        <v>223105</v>
      </c>
      <c r="D6" s="273" t="s">
        <v>503</v>
      </c>
      <c r="E6" s="273" t="s">
        <v>504</v>
      </c>
      <c r="F6" s="273">
        <v>5</v>
      </c>
    </row>
    <row r="7" spans="1:6">
      <c r="A7" s="273">
        <v>6</v>
      </c>
      <c r="B7" s="273" t="s">
        <v>501</v>
      </c>
      <c r="C7" s="273">
        <v>223106</v>
      </c>
      <c r="D7" s="273" t="s">
        <v>501</v>
      </c>
      <c r="E7" s="273" t="s">
        <v>502</v>
      </c>
      <c r="F7" s="273">
        <v>6</v>
      </c>
    </row>
    <row r="8" spans="1:6">
      <c r="A8" s="273">
        <v>7</v>
      </c>
      <c r="B8" s="273" t="s">
        <v>499</v>
      </c>
      <c r="C8" s="273">
        <v>223107</v>
      </c>
      <c r="D8" s="273" t="s">
        <v>499</v>
      </c>
      <c r="E8" s="273" t="s">
        <v>500</v>
      </c>
      <c r="F8" s="273">
        <v>7</v>
      </c>
    </row>
    <row r="9" spans="1:6">
      <c r="A9" s="273">
        <v>8</v>
      </c>
      <c r="B9" s="273" t="s">
        <v>497</v>
      </c>
      <c r="C9" s="273">
        <v>223108</v>
      </c>
      <c r="D9" s="273" t="s">
        <v>497</v>
      </c>
      <c r="E9" s="273" t="s">
        <v>498</v>
      </c>
      <c r="F9" s="273">
        <v>8</v>
      </c>
    </row>
    <row r="10" spans="1:6">
      <c r="A10" s="273">
        <v>9</v>
      </c>
      <c r="B10" s="273" t="s">
        <v>495</v>
      </c>
      <c r="C10" s="273">
        <v>223109</v>
      </c>
      <c r="D10" s="273" t="s">
        <v>495</v>
      </c>
      <c r="E10" s="273" t="s">
        <v>496</v>
      </c>
      <c r="F10" s="273">
        <v>9</v>
      </c>
    </row>
    <row r="11" spans="1:6">
      <c r="A11" s="273">
        <v>10</v>
      </c>
      <c r="B11" s="273" t="s">
        <v>493</v>
      </c>
      <c r="C11" s="273">
        <v>223110</v>
      </c>
      <c r="D11" s="273" t="s">
        <v>493</v>
      </c>
      <c r="E11" s="273" t="s">
        <v>494</v>
      </c>
      <c r="F11" s="273">
        <v>10</v>
      </c>
    </row>
    <row r="12" spans="1:6">
      <c r="A12" s="273">
        <v>11</v>
      </c>
      <c r="B12" s="273" t="s">
        <v>491</v>
      </c>
      <c r="C12" s="273">
        <v>223111</v>
      </c>
      <c r="D12" s="273" t="s">
        <v>491</v>
      </c>
      <c r="E12" s="273" t="s">
        <v>492</v>
      </c>
      <c r="F12" s="273">
        <v>11</v>
      </c>
    </row>
    <row r="13" spans="1:6">
      <c r="A13" s="273">
        <v>12</v>
      </c>
      <c r="B13" s="273" t="s">
        <v>489</v>
      </c>
      <c r="C13" s="273">
        <v>223112</v>
      </c>
      <c r="D13" s="273" t="s">
        <v>489</v>
      </c>
      <c r="E13" s="273" t="s">
        <v>490</v>
      </c>
      <c r="F13" s="273">
        <v>12</v>
      </c>
    </row>
    <row r="14" spans="1:6">
      <c r="A14" s="273">
        <v>13</v>
      </c>
      <c r="B14" s="273" t="s">
        <v>487</v>
      </c>
      <c r="C14" s="273">
        <v>223113</v>
      </c>
      <c r="D14" s="273" t="s">
        <v>487</v>
      </c>
      <c r="E14" s="273" t="s">
        <v>488</v>
      </c>
      <c r="F14" s="273">
        <v>13</v>
      </c>
    </row>
    <row r="15" spans="1:6">
      <c r="A15" s="273">
        <v>14</v>
      </c>
      <c r="B15" s="273" t="s">
        <v>485</v>
      </c>
      <c r="C15" s="273">
        <v>223114</v>
      </c>
      <c r="D15" s="273" t="s">
        <v>485</v>
      </c>
      <c r="E15" s="273" t="s">
        <v>486</v>
      </c>
      <c r="F15" s="273">
        <v>14</v>
      </c>
    </row>
    <row r="16" spans="1:6">
      <c r="A16" s="273">
        <v>15</v>
      </c>
      <c r="B16" s="273" t="s">
        <v>483</v>
      </c>
      <c r="C16" s="273">
        <v>223115</v>
      </c>
      <c r="D16" s="273" t="s">
        <v>483</v>
      </c>
      <c r="E16" s="273" t="s">
        <v>484</v>
      </c>
      <c r="F16" s="273">
        <v>15</v>
      </c>
    </row>
    <row r="17" spans="1:6">
      <c r="A17" s="273">
        <v>16</v>
      </c>
      <c r="B17" s="273" t="s">
        <v>481</v>
      </c>
      <c r="C17" s="273">
        <v>223116</v>
      </c>
      <c r="D17" s="273" t="s">
        <v>481</v>
      </c>
      <c r="E17" s="273" t="s">
        <v>482</v>
      </c>
      <c r="F17" s="273">
        <v>16</v>
      </c>
    </row>
    <row r="18" spans="1:6">
      <c r="A18" s="273">
        <v>17</v>
      </c>
      <c r="B18" s="273" t="s">
        <v>479</v>
      </c>
      <c r="C18" s="273">
        <v>223117</v>
      </c>
      <c r="D18" s="273" t="s">
        <v>479</v>
      </c>
      <c r="E18" s="273" t="s">
        <v>480</v>
      </c>
      <c r="F18" s="273">
        <v>17</v>
      </c>
    </row>
    <row r="19" spans="1:6">
      <c r="A19" s="273">
        <v>18</v>
      </c>
      <c r="B19" s="273" t="s">
        <v>477</v>
      </c>
      <c r="C19" s="273">
        <v>223118</v>
      </c>
      <c r="D19" s="273" t="s">
        <v>477</v>
      </c>
      <c r="E19" s="273" t="s">
        <v>478</v>
      </c>
      <c r="F19" s="273">
        <v>18</v>
      </c>
    </row>
    <row r="20" spans="1:6">
      <c r="A20" s="273">
        <v>19</v>
      </c>
      <c r="B20" s="273" t="s">
        <v>475</v>
      </c>
      <c r="C20" s="273">
        <v>223119</v>
      </c>
      <c r="D20" s="273" t="s">
        <v>475</v>
      </c>
      <c r="E20" s="273" t="s">
        <v>476</v>
      </c>
      <c r="F20" s="273">
        <v>19</v>
      </c>
    </row>
    <row r="21" spans="1:6">
      <c r="A21" s="273">
        <v>20</v>
      </c>
      <c r="B21" s="273" t="s">
        <v>473</v>
      </c>
      <c r="C21" s="273">
        <v>223124</v>
      </c>
      <c r="D21" s="273" t="s">
        <v>473</v>
      </c>
      <c r="E21" s="273" t="s">
        <v>474</v>
      </c>
      <c r="F21" s="273">
        <v>20</v>
      </c>
    </row>
    <row r="22" spans="1:6">
      <c r="A22" s="273">
        <v>21</v>
      </c>
      <c r="B22" s="273" t="s">
        <v>471</v>
      </c>
      <c r="C22" s="273">
        <v>223125</v>
      </c>
      <c r="D22" s="273" t="s">
        <v>471</v>
      </c>
      <c r="E22" s="273" t="s">
        <v>472</v>
      </c>
      <c r="F22" s="273">
        <v>21</v>
      </c>
    </row>
    <row r="23" spans="1:6">
      <c r="A23" s="273">
        <v>22</v>
      </c>
      <c r="B23" s="273" t="s">
        <v>469</v>
      </c>
      <c r="C23" s="273">
        <v>223126</v>
      </c>
      <c r="D23" s="273" t="s">
        <v>469</v>
      </c>
      <c r="E23" s="273" t="s">
        <v>470</v>
      </c>
      <c r="F23" s="273">
        <v>22</v>
      </c>
    </row>
    <row r="24" spans="1:6">
      <c r="A24" s="273">
        <v>23</v>
      </c>
      <c r="B24" s="273" t="s">
        <v>467</v>
      </c>
      <c r="C24" s="273">
        <v>223127</v>
      </c>
      <c r="D24" s="273" t="s">
        <v>467</v>
      </c>
      <c r="E24" s="273" t="s">
        <v>468</v>
      </c>
      <c r="F24" s="273">
        <v>23</v>
      </c>
    </row>
    <row r="25" spans="1:6">
      <c r="A25" s="273">
        <v>24</v>
      </c>
      <c r="B25" s="273" t="s">
        <v>465</v>
      </c>
      <c r="C25" s="273">
        <v>223128</v>
      </c>
      <c r="D25" s="273" t="s">
        <v>465</v>
      </c>
      <c r="E25" s="273" t="s">
        <v>466</v>
      </c>
      <c r="F25" s="273">
        <v>24</v>
      </c>
    </row>
    <row r="26" spans="1:6">
      <c r="A26" s="273">
        <v>25</v>
      </c>
      <c r="B26" s="273" t="s">
        <v>463</v>
      </c>
      <c r="C26" s="273">
        <v>223129</v>
      </c>
      <c r="D26" s="273" t="s">
        <v>463</v>
      </c>
      <c r="E26" s="273" t="s">
        <v>464</v>
      </c>
      <c r="F26" s="273">
        <v>25</v>
      </c>
    </row>
    <row r="27" spans="1:6">
      <c r="A27" s="273">
        <v>26</v>
      </c>
      <c r="B27" s="273" t="s">
        <v>461</v>
      </c>
      <c r="C27" s="273">
        <v>223130</v>
      </c>
      <c r="D27" s="273" t="s">
        <v>461</v>
      </c>
      <c r="E27" s="273" t="s">
        <v>462</v>
      </c>
      <c r="F27" s="273">
        <v>26</v>
      </c>
    </row>
    <row r="28" spans="1:6">
      <c r="A28" s="273">
        <v>27</v>
      </c>
      <c r="B28" s="273" t="s">
        <v>459</v>
      </c>
      <c r="C28" s="273">
        <v>223133</v>
      </c>
      <c r="D28" s="273" t="s">
        <v>459</v>
      </c>
      <c r="E28" s="273" t="s">
        <v>460</v>
      </c>
      <c r="F28" s="273">
        <v>27</v>
      </c>
    </row>
    <row r="29" spans="1:6">
      <c r="A29" s="273">
        <v>28</v>
      </c>
      <c r="B29" s="273" t="s">
        <v>457</v>
      </c>
      <c r="C29" s="273">
        <v>223159</v>
      </c>
      <c r="D29" s="273" t="s">
        <v>457</v>
      </c>
      <c r="E29" s="273" t="s">
        <v>458</v>
      </c>
      <c r="F29" s="273">
        <v>28</v>
      </c>
    </row>
    <row r="30" spans="1:6">
      <c r="A30" s="273">
        <v>29</v>
      </c>
      <c r="B30" s="273" t="s">
        <v>455</v>
      </c>
      <c r="C30" s="273">
        <v>223160</v>
      </c>
      <c r="D30" s="273" t="s">
        <v>455</v>
      </c>
      <c r="E30" s="273" t="s">
        <v>456</v>
      </c>
      <c r="F30" s="273">
        <v>29</v>
      </c>
    </row>
    <row r="31" spans="1:6">
      <c r="A31" s="273">
        <v>30</v>
      </c>
      <c r="B31" s="273" t="s">
        <v>453</v>
      </c>
      <c r="C31" s="273">
        <v>223161</v>
      </c>
      <c r="D31" s="273" t="s">
        <v>453</v>
      </c>
      <c r="E31" s="273" t="s">
        <v>454</v>
      </c>
      <c r="F31" s="273">
        <v>30</v>
      </c>
    </row>
    <row r="32" spans="1:6">
      <c r="A32" s="273">
        <v>31</v>
      </c>
      <c r="B32" s="273" t="s">
        <v>451</v>
      </c>
      <c r="C32" s="273">
        <v>223162</v>
      </c>
      <c r="D32" s="273" t="s">
        <v>451</v>
      </c>
      <c r="E32" s="273" t="s">
        <v>452</v>
      </c>
      <c r="F32" s="273">
        <v>31</v>
      </c>
    </row>
    <row r="33" spans="1:6">
      <c r="A33" s="273">
        <v>32</v>
      </c>
      <c r="B33" s="273" t="s">
        <v>449</v>
      </c>
      <c r="C33" s="273">
        <v>223163</v>
      </c>
      <c r="D33" s="273" t="s">
        <v>449</v>
      </c>
      <c r="E33" s="273" t="s">
        <v>450</v>
      </c>
      <c r="F33" s="273">
        <v>32</v>
      </c>
    </row>
    <row r="34" spans="1:6">
      <c r="A34" s="273">
        <v>33</v>
      </c>
      <c r="B34" s="273" t="s">
        <v>447</v>
      </c>
      <c r="C34" s="273">
        <v>223165</v>
      </c>
      <c r="D34" s="273" t="s">
        <v>447</v>
      </c>
      <c r="E34" s="273" t="s">
        <v>448</v>
      </c>
      <c r="F34" s="273">
        <v>33</v>
      </c>
    </row>
    <row r="35" spans="1:6">
      <c r="A35" s="273">
        <v>34</v>
      </c>
      <c r="B35" s="273" t="s">
        <v>445</v>
      </c>
      <c r="C35" s="273">
        <v>223166</v>
      </c>
      <c r="D35" s="273" t="s">
        <v>445</v>
      </c>
      <c r="E35" s="273" t="s">
        <v>446</v>
      </c>
      <c r="F35" s="273">
        <v>34</v>
      </c>
    </row>
    <row r="36" spans="1:6">
      <c r="A36" s="273">
        <v>35</v>
      </c>
      <c r="B36" s="273" t="s">
        <v>443</v>
      </c>
      <c r="C36" s="273">
        <v>223167</v>
      </c>
      <c r="D36" s="273" t="s">
        <v>443</v>
      </c>
      <c r="E36" s="273" t="s">
        <v>444</v>
      </c>
      <c r="F36" s="273">
        <v>35</v>
      </c>
    </row>
    <row r="37" spans="1:6">
      <c r="A37" s="273">
        <v>36</v>
      </c>
      <c r="B37" s="273" t="s">
        <v>441</v>
      </c>
      <c r="C37" s="273">
        <v>223168</v>
      </c>
      <c r="D37" s="273" t="s">
        <v>441</v>
      </c>
      <c r="E37" s="273" t="s">
        <v>442</v>
      </c>
      <c r="F37" s="273">
        <v>36</v>
      </c>
    </row>
    <row r="38" spans="1:6">
      <c r="A38" s="273">
        <v>37</v>
      </c>
      <c r="B38" s="273" t="s">
        <v>439</v>
      </c>
      <c r="C38" s="273">
        <v>223169</v>
      </c>
      <c r="D38" s="273" t="s">
        <v>439</v>
      </c>
      <c r="E38" s="273" t="s">
        <v>440</v>
      </c>
      <c r="F38" s="273">
        <v>37</v>
      </c>
    </row>
    <row r="39" spans="1:6">
      <c r="A39" s="273">
        <v>38</v>
      </c>
      <c r="B39" s="273" t="s">
        <v>437</v>
      </c>
      <c r="C39" s="273">
        <v>223172</v>
      </c>
      <c r="D39" s="273" t="s">
        <v>437</v>
      </c>
      <c r="E39" s="273" t="s">
        <v>438</v>
      </c>
      <c r="F39" s="273">
        <v>38</v>
      </c>
    </row>
    <row r="40" spans="1:6">
      <c r="A40" s="273">
        <v>39</v>
      </c>
      <c r="B40" s="273" t="s">
        <v>435</v>
      </c>
      <c r="C40" s="273">
        <v>223226</v>
      </c>
      <c r="D40" s="273" t="s">
        <v>435</v>
      </c>
      <c r="E40" s="273" t="s">
        <v>436</v>
      </c>
      <c r="F40" s="273">
        <v>39</v>
      </c>
    </row>
    <row r="41" spans="1:6">
      <c r="A41" s="273">
        <v>40</v>
      </c>
      <c r="B41" s="273" t="s">
        <v>433</v>
      </c>
      <c r="C41" s="273">
        <v>223228</v>
      </c>
      <c r="D41" s="273" t="s">
        <v>433</v>
      </c>
      <c r="E41" s="273" t="s">
        <v>434</v>
      </c>
      <c r="F41" s="273">
        <v>40</v>
      </c>
    </row>
    <row r="42" spans="1:6">
      <c r="A42" s="273">
        <v>41</v>
      </c>
      <c r="B42" s="273" t="s">
        <v>431</v>
      </c>
      <c r="C42" s="273">
        <v>223230</v>
      </c>
      <c r="D42" s="273" t="s">
        <v>431</v>
      </c>
      <c r="E42" s="273" t="s">
        <v>432</v>
      </c>
      <c r="F42" s="273">
        <v>41</v>
      </c>
    </row>
    <row r="43" spans="1:6">
      <c r="A43" s="273">
        <v>42</v>
      </c>
      <c r="B43" s="273" t="s">
        <v>429</v>
      </c>
      <c r="C43" s="273">
        <v>223231</v>
      </c>
      <c r="D43" s="273" t="s">
        <v>429</v>
      </c>
      <c r="E43" s="273" t="s">
        <v>430</v>
      </c>
      <c r="F43" s="273">
        <v>42</v>
      </c>
    </row>
    <row r="44" spans="1:6">
      <c r="A44" s="273">
        <v>43</v>
      </c>
      <c r="B44" s="273" t="s">
        <v>427</v>
      </c>
      <c r="C44" s="273">
        <v>223232</v>
      </c>
      <c r="D44" s="273" t="s">
        <v>427</v>
      </c>
      <c r="E44" s="273" t="s">
        <v>428</v>
      </c>
      <c r="F44" s="273">
        <v>43</v>
      </c>
    </row>
    <row r="45" spans="1:6">
      <c r="A45" s="273">
        <v>44</v>
      </c>
      <c r="B45" s="273" t="s">
        <v>425</v>
      </c>
      <c r="C45" s="273">
        <v>223233</v>
      </c>
      <c r="D45" s="273" t="s">
        <v>425</v>
      </c>
      <c r="E45" s="273" t="s">
        <v>426</v>
      </c>
      <c r="F45" s="273">
        <v>44</v>
      </c>
    </row>
    <row r="46" spans="1:6">
      <c r="A46" s="273">
        <v>45</v>
      </c>
      <c r="B46" s="273" t="s">
        <v>423</v>
      </c>
      <c r="C46" s="273">
        <v>223234</v>
      </c>
      <c r="D46" s="273" t="s">
        <v>423</v>
      </c>
      <c r="E46" s="273" t="s">
        <v>424</v>
      </c>
      <c r="F46" s="273">
        <v>45</v>
      </c>
    </row>
    <row r="47" spans="1:6">
      <c r="A47" s="273">
        <v>46</v>
      </c>
      <c r="B47" s="273" t="s">
        <v>421</v>
      </c>
      <c r="C47" s="273">
        <v>223235</v>
      </c>
      <c r="D47" s="273" t="s">
        <v>421</v>
      </c>
      <c r="E47" s="273" t="s">
        <v>422</v>
      </c>
      <c r="F47" s="273">
        <v>46</v>
      </c>
    </row>
    <row r="48" spans="1:6">
      <c r="A48" s="273">
        <v>47</v>
      </c>
      <c r="B48" s="273" t="s">
        <v>419</v>
      </c>
      <c r="C48" s="273">
        <v>223236</v>
      </c>
      <c r="D48" s="273" t="s">
        <v>419</v>
      </c>
      <c r="E48" s="273" t="s">
        <v>420</v>
      </c>
      <c r="F48" s="273">
        <v>47</v>
      </c>
    </row>
    <row r="49" spans="1:6">
      <c r="A49" s="273">
        <v>48</v>
      </c>
      <c r="B49" s="273" t="s">
        <v>417</v>
      </c>
      <c r="C49" s="273">
        <v>223237</v>
      </c>
      <c r="D49" s="273" t="s">
        <v>417</v>
      </c>
      <c r="E49" s="273" t="s">
        <v>418</v>
      </c>
      <c r="F49" s="273">
        <v>48</v>
      </c>
    </row>
    <row r="50" spans="1:6">
      <c r="A50" s="273">
        <v>49</v>
      </c>
      <c r="B50" s="273" t="s">
        <v>415</v>
      </c>
      <c r="C50" s="273">
        <v>223238</v>
      </c>
      <c r="D50" s="273" t="s">
        <v>415</v>
      </c>
      <c r="E50" s="273" t="s">
        <v>416</v>
      </c>
      <c r="F50" s="273">
        <v>49</v>
      </c>
    </row>
    <row r="51" spans="1:6">
      <c r="A51" s="273">
        <v>50</v>
      </c>
      <c r="B51" s="273" t="s">
        <v>413</v>
      </c>
      <c r="C51" s="273">
        <v>223239</v>
      </c>
      <c r="D51" s="273" t="s">
        <v>413</v>
      </c>
      <c r="E51" s="273" t="s">
        <v>414</v>
      </c>
      <c r="F51" s="273">
        <v>50</v>
      </c>
    </row>
    <row r="52" spans="1:6">
      <c r="A52" s="273">
        <v>51</v>
      </c>
      <c r="B52" s="273" t="s">
        <v>411</v>
      </c>
      <c r="C52" s="273">
        <v>223243</v>
      </c>
      <c r="D52" s="273" t="s">
        <v>411</v>
      </c>
      <c r="E52" s="273" t="s">
        <v>412</v>
      </c>
      <c r="F52" s="273">
        <v>51</v>
      </c>
    </row>
    <row r="53" spans="1:6">
      <c r="A53" s="273">
        <v>52</v>
      </c>
      <c r="B53" s="273" t="s">
        <v>409</v>
      </c>
      <c r="C53" s="273">
        <v>223244</v>
      </c>
      <c r="D53" s="273" t="s">
        <v>409</v>
      </c>
      <c r="E53" s="273" t="s">
        <v>410</v>
      </c>
      <c r="F53" s="273">
        <v>52</v>
      </c>
    </row>
    <row r="54" spans="1:6">
      <c r="A54" s="273">
        <v>53</v>
      </c>
      <c r="B54" s="273" t="s">
        <v>407</v>
      </c>
      <c r="C54" s="273">
        <v>223245</v>
      </c>
      <c r="D54" s="273" t="s">
        <v>407</v>
      </c>
      <c r="E54" s="273" t="s">
        <v>408</v>
      </c>
      <c r="F54" s="273">
        <v>53</v>
      </c>
    </row>
    <row r="55" spans="1:6">
      <c r="A55" s="273">
        <v>54</v>
      </c>
      <c r="B55" s="273" t="s">
        <v>405</v>
      </c>
      <c r="C55" s="273">
        <v>223246</v>
      </c>
      <c r="D55" s="273" t="s">
        <v>405</v>
      </c>
      <c r="E55" s="273" t="s">
        <v>406</v>
      </c>
      <c r="F55" s="273">
        <v>54</v>
      </c>
    </row>
    <row r="56" spans="1:6">
      <c r="A56" s="273">
        <v>55</v>
      </c>
      <c r="B56" s="273" t="s">
        <v>403</v>
      </c>
      <c r="C56" s="273">
        <v>223247</v>
      </c>
      <c r="D56" s="273" t="s">
        <v>403</v>
      </c>
      <c r="E56" s="273" t="s">
        <v>404</v>
      </c>
      <c r="F56" s="273">
        <v>55</v>
      </c>
    </row>
    <row r="57" spans="1:6">
      <c r="A57" s="273">
        <v>56</v>
      </c>
      <c r="B57" s="273" t="s">
        <v>401</v>
      </c>
      <c r="C57" s="273">
        <v>223255</v>
      </c>
      <c r="D57" s="273" t="s">
        <v>401</v>
      </c>
      <c r="E57" s="273" t="s">
        <v>402</v>
      </c>
      <c r="F57" s="273">
        <v>56</v>
      </c>
    </row>
    <row r="58" spans="1:6">
      <c r="A58" s="273">
        <v>57</v>
      </c>
      <c r="B58" s="273" t="s">
        <v>399</v>
      </c>
      <c r="C58" s="273">
        <v>223257</v>
      </c>
      <c r="D58" s="273" t="s">
        <v>399</v>
      </c>
      <c r="E58" s="273" t="s">
        <v>400</v>
      </c>
      <c r="F58" s="273">
        <v>57</v>
      </c>
    </row>
    <row r="59" spans="1:6">
      <c r="A59" s="273">
        <v>58</v>
      </c>
      <c r="B59" s="273" t="s">
        <v>397</v>
      </c>
      <c r="C59" s="273">
        <v>223261</v>
      </c>
      <c r="D59" s="273" t="s">
        <v>397</v>
      </c>
      <c r="E59" s="273" t="s">
        <v>398</v>
      </c>
      <c r="F59" s="273">
        <v>58</v>
      </c>
    </row>
    <row r="60" spans="1:6">
      <c r="A60" s="273">
        <v>59</v>
      </c>
      <c r="B60" s="273" t="s">
        <v>395</v>
      </c>
      <c r="C60" s="273">
        <v>223262</v>
      </c>
      <c r="D60" s="273" t="s">
        <v>395</v>
      </c>
      <c r="E60" s="273" t="s">
        <v>396</v>
      </c>
      <c r="F60" s="273">
        <v>59</v>
      </c>
    </row>
    <row r="61" spans="1:6">
      <c r="A61" s="273">
        <v>60</v>
      </c>
      <c r="B61" s="273" t="s">
        <v>393</v>
      </c>
      <c r="C61" s="273">
        <v>223263</v>
      </c>
      <c r="D61" s="273" t="s">
        <v>393</v>
      </c>
      <c r="E61" s="273" t="s">
        <v>394</v>
      </c>
      <c r="F61" s="273">
        <v>60</v>
      </c>
    </row>
    <row r="62" spans="1:6">
      <c r="A62" s="273">
        <v>61</v>
      </c>
      <c r="B62" s="273" t="s">
        <v>391</v>
      </c>
      <c r="C62" s="273">
        <v>223266</v>
      </c>
      <c r="D62" s="273" t="s">
        <v>391</v>
      </c>
      <c r="E62" s="273" t="s">
        <v>392</v>
      </c>
      <c r="F62" s="273">
        <v>61</v>
      </c>
    </row>
    <row r="63" spans="1:6">
      <c r="A63" s="273">
        <v>62</v>
      </c>
      <c r="B63" s="273" t="s">
        <v>389</v>
      </c>
      <c r="C63" s="273">
        <v>223267</v>
      </c>
      <c r="D63" s="273" t="s">
        <v>389</v>
      </c>
      <c r="E63" s="273" t="s">
        <v>390</v>
      </c>
      <c r="F63" s="273">
        <v>62</v>
      </c>
    </row>
    <row r="64" spans="1:6">
      <c r="A64" s="273">
        <v>63</v>
      </c>
      <c r="B64" s="273" t="s">
        <v>387</v>
      </c>
      <c r="C64" s="273">
        <v>223271</v>
      </c>
      <c r="D64" s="273" t="s">
        <v>387</v>
      </c>
      <c r="E64" s="273" t="s">
        <v>388</v>
      </c>
      <c r="F64" s="273">
        <v>63</v>
      </c>
    </row>
    <row r="65" spans="1:6">
      <c r="A65" s="273">
        <v>64</v>
      </c>
      <c r="B65" s="273" t="s">
        <v>385</v>
      </c>
      <c r="C65" s="273">
        <v>223272</v>
      </c>
      <c r="D65" s="273" t="s">
        <v>385</v>
      </c>
      <c r="E65" s="273" t="s">
        <v>386</v>
      </c>
      <c r="F65" s="273">
        <v>64</v>
      </c>
    </row>
    <row r="66" spans="1:6">
      <c r="A66" s="273">
        <v>65</v>
      </c>
      <c r="B66" s="273" t="s">
        <v>383</v>
      </c>
      <c r="C66" s="273">
        <v>223274</v>
      </c>
      <c r="D66" s="273" t="s">
        <v>383</v>
      </c>
      <c r="E66" s="273" t="s">
        <v>384</v>
      </c>
      <c r="F66" s="273">
        <v>65</v>
      </c>
    </row>
    <row r="67" spans="1:6">
      <c r="A67" s="273">
        <v>66</v>
      </c>
      <c r="B67" s="273" t="s">
        <v>381</v>
      </c>
      <c r="C67" s="273">
        <v>223275</v>
      </c>
      <c r="D67" s="273" t="s">
        <v>381</v>
      </c>
      <c r="E67" s="273" t="s">
        <v>382</v>
      </c>
      <c r="F67" s="273">
        <v>66</v>
      </c>
    </row>
    <row r="68" spans="1:6">
      <c r="A68" s="273">
        <v>67</v>
      </c>
      <c r="B68" s="273" t="s">
        <v>379</v>
      </c>
      <c r="C68" s="273">
        <v>223454</v>
      </c>
      <c r="D68" s="273" t="s">
        <v>379</v>
      </c>
      <c r="E68" s="273" t="s">
        <v>380</v>
      </c>
      <c r="F68" s="273">
        <v>67</v>
      </c>
    </row>
    <row r="69" spans="1:6">
      <c r="A69" s="273">
        <v>68</v>
      </c>
      <c r="B69" s="273" t="s">
        <v>377</v>
      </c>
      <c r="C69" s="273">
        <v>223501</v>
      </c>
      <c r="D69" s="273" t="s">
        <v>377</v>
      </c>
      <c r="E69" s="273" t="s">
        <v>378</v>
      </c>
      <c r="F69" s="273">
        <v>68</v>
      </c>
    </row>
    <row r="70" spans="1:6">
      <c r="A70" s="273">
        <v>69</v>
      </c>
      <c r="B70" s="273" t="s">
        <v>375</v>
      </c>
      <c r="C70" s="273">
        <v>223502</v>
      </c>
      <c r="D70" s="273" t="s">
        <v>375</v>
      </c>
      <c r="E70" s="273" t="s">
        <v>376</v>
      </c>
      <c r="F70" s="273">
        <v>69</v>
      </c>
    </row>
    <row r="71" spans="1:6">
      <c r="A71" s="273">
        <v>70</v>
      </c>
      <c r="B71" s="273" t="s">
        <v>373</v>
      </c>
      <c r="C71" s="273">
        <v>223503</v>
      </c>
      <c r="D71" s="273" t="s">
        <v>373</v>
      </c>
      <c r="E71" s="273" t="s">
        <v>374</v>
      </c>
      <c r="F71" s="273">
        <v>70</v>
      </c>
    </row>
    <row r="72" spans="1:6">
      <c r="A72" s="273">
        <v>71</v>
      </c>
      <c r="B72" s="273" t="s">
        <v>371</v>
      </c>
      <c r="C72" s="273">
        <v>223504</v>
      </c>
      <c r="D72" s="273" t="s">
        <v>371</v>
      </c>
      <c r="E72" s="273" t="s">
        <v>372</v>
      </c>
      <c r="F72" s="273">
        <v>71</v>
      </c>
    </row>
    <row r="73" spans="1:6">
      <c r="A73" s="273">
        <v>72</v>
      </c>
      <c r="B73" s="273" t="s">
        <v>369</v>
      </c>
      <c r="C73" s="273">
        <v>223505</v>
      </c>
      <c r="D73" s="273" t="s">
        <v>369</v>
      </c>
      <c r="E73" s="273" t="s">
        <v>370</v>
      </c>
      <c r="F73" s="273">
        <v>72</v>
      </c>
    </row>
    <row r="74" spans="1:6">
      <c r="A74" s="273">
        <v>73</v>
      </c>
      <c r="B74" s="273" t="s">
        <v>367</v>
      </c>
      <c r="C74" s="273">
        <v>223506</v>
      </c>
      <c r="D74" s="273" t="s">
        <v>367</v>
      </c>
      <c r="E74" s="273" t="s">
        <v>368</v>
      </c>
      <c r="F74" s="273">
        <v>73</v>
      </c>
    </row>
    <row r="75" spans="1:6">
      <c r="A75" s="273">
        <v>74</v>
      </c>
      <c r="B75" s="273" t="s">
        <v>365</v>
      </c>
      <c r="C75" s="273">
        <v>223507</v>
      </c>
      <c r="D75" s="273" t="s">
        <v>365</v>
      </c>
      <c r="E75" s="273" t="s">
        <v>366</v>
      </c>
      <c r="F75" s="273">
        <v>74</v>
      </c>
    </row>
    <row r="76" spans="1:6">
      <c r="A76" s="273">
        <v>75</v>
      </c>
      <c r="B76" s="273" t="s">
        <v>363</v>
      </c>
      <c r="C76" s="273">
        <v>223509</v>
      </c>
      <c r="D76" s="273" t="s">
        <v>363</v>
      </c>
      <c r="E76" s="273" t="s">
        <v>364</v>
      </c>
      <c r="F76" s="273">
        <v>75</v>
      </c>
    </row>
    <row r="77" spans="1:6">
      <c r="A77" s="273">
        <v>76</v>
      </c>
      <c r="B77" s="273" t="s">
        <v>361</v>
      </c>
      <c r="C77" s="273">
        <v>223510</v>
      </c>
      <c r="D77" s="273" t="s">
        <v>361</v>
      </c>
      <c r="E77" s="273" t="s">
        <v>362</v>
      </c>
      <c r="F77" s="273">
        <v>76</v>
      </c>
    </row>
    <row r="78" spans="1:6">
      <c r="A78" s="273">
        <v>77</v>
      </c>
      <c r="B78" s="273" t="s">
        <v>359</v>
      </c>
      <c r="C78" s="273">
        <v>223511</v>
      </c>
      <c r="D78" s="273" t="s">
        <v>359</v>
      </c>
      <c r="E78" s="273" t="s">
        <v>360</v>
      </c>
      <c r="F78" s="273">
        <v>77</v>
      </c>
    </row>
    <row r="79" spans="1:6">
      <c r="A79" s="273">
        <v>78</v>
      </c>
      <c r="B79" s="273" t="s">
        <v>357</v>
      </c>
      <c r="C79" s="273">
        <v>223512</v>
      </c>
      <c r="D79" s="273" t="s">
        <v>357</v>
      </c>
      <c r="E79" s="273" t="s">
        <v>358</v>
      </c>
      <c r="F79" s="273">
        <v>78</v>
      </c>
    </row>
    <row r="80" spans="1:6">
      <c r="A80" s="273">
        <v>79</v>
      </c>
      <c r="B80" s="273" t="s">
        <v>355</v>
      </c>
      <c r="C80" s="273">
        <v>223513</v>
      </c>
      <c r="D80" s="273" t="s">
        <v>355</v>
      </c>
      <c r="E80" s="273" t="s">
        <v>356</v>
      </c>
      <c r="F80" s="273">
        <v>79</v>
      </c>
    </row>
    <row r="81" spans="1:6">
      <c r="A81" s="273">
        <v>80</v>
      </c>
      <c r="B81" s="273" t="s">
        <v>353</v>
      </c>
      <c r="C81" s="273">
        <v>223514</v>
      </c>
      <c r="D81" s="273" t="s">
        <v>353</v>
      </c>
      <c r="E81" s="273" t="s">
        <v>354</v>
      </c>
      <c r="F81" s="273">
        <v>80</v>
      </c>
    </row>
    <row r="82" spans="1:6">
      <c r="A82" s="273">
        <v>81</v>
      </c>
      <c r="B82" s="273" t="s">
        <v>351</v>
      </c>
      <c r="C82" s="273">
        <v>223515</v>
      </c>
      <c r="D82" s="273" t="s">
        <v>351</v>
      </c>
      <c r="E82" s="273" t="s">
        <v>352</v>
      </c>
      <c r="F82" s="273">
        <v>81</v>
      </c>
    </row>
    <row r="83" spans="1:6">
      <c r="A83" s="273">
        <v>82</v>
      </c>
      <c r="B83" s="273" t="s">
        <v>349</v>
      </c>
      <c r="C83" s="273">
        <v>223516</v>
      </c>
      <c r="D83" s="273" t="s">
        <v>349</v>
      </c>
      <c r="E83" s="273" t="s">
        <v>350</v>
      </c>
      <c r="F83" s="273">
        <v>82</v>
      </c>
    </row>
    <row r="84" spans="1:6">
      <c r="A84" s="273">
        <v>83</v>
      </c>
      <c r="B84" s="273" t="s">
        <v>347</v>
      </c>
      <c r="C84" s="273">
        <v>223517</v>
      </c>
      <c r="D84" s="273" t="s">
        <v>347</v>
      </c>
      <c r="E84" s="273" t="s">
        <v>348</v>
      </c>
      <c r="F84" s="273">
        <v>83</v>
      </c>
    </row>
    <row r="85" spans="1:6">
      <c r="A85" s="273">
        <v>84</v>
      </c>
      <c r="B85" s="273" t="s">
        <v>345</v>
      </c>
      <c r="C85" s="273">
        <v>223518</v>
      </c>
      <c r="D85" s="273" t="s">
        <v>345</v>
      </c>
      <c r="E85" s="273" t="s">
        <v>346</v>
      </c>
      <c r="F85" s="273">
        <v>84</v>
      </c>
    </row>
    <row r="86" spans="1:6">
      <c r="A86" s="273">
        <v>85</v>
      </c>
      <c r="B86" s="273" t="s">
        <v>343</v>
      </c>
      <c r="C86" s="273">
        <v>223519</v>
      </c>
      <c r="D86" s="273" t="s">
        <v>343</v>
      </c>
      <c r="E86" s="273" t="s">
        <v>344</v>
      </c>
      <c r="F86" s="273">
        <v>85</v>
      </c>
    </row>
    <row r="87" spans="1:6">
      <c r="A87" s="273">
        <v>86</v>
      </c>
      <c r="B87" s="273" t="s">
        <v>341</v>
      </c>
      <c r="C87" s="273">
        <v>223520</v>
      </c>
      <c r="D87" s="273" t="s">
        <v>341</v>
      </c>
      <c r="E87" s="273" t="s">
        <v>342</v>
      </c>
      <c r="F87" s="273">
        <v>86</v>
      </c>
    </row>
    <row r="88" spans="1:6">
      <c r="A88" s="273">
        <v>87</v>
      </c>
      <c r="B88" s="273" t="s">
        <v>339</v>
      </c>
      <c r="C88" s="273">
        <v>223522</v>
      </c>
      <c r="D88" s="273" t="s">
        <v>339</v>
      </c>
      <c r="E88" s="273" t="s">
        <v>340</v>
      </c>
      <c r="F88" s="273">
        <v>87</v>
      </c>
    </row>
    <row r="89" spans="1:6">
      <c r="A89" s="273">
        <v>88</v>
      </c>
      <c r="B89" s="273" t="s">
        <v>337</v>
      </c>
      <c r="C89" s="273">
        <v>223523</v>
      </c>
      <c r="D89" s="273" t="s">
        <v>337</v>
      </c>
      <c r="E89" s="273" t="s">
        <v>338</v>
      </c>
      <c r="F89" s="273">
        <v>88</v>
      </c>
    </row>
    <row r="90" spans="1:6">
      <c r="A90" s="273">
        <v>89</v>
      </c>
      <c r="B90" s="273" t="s">
        <v>335</v>
      </c>
      <c r="C90" s="273">
        <v>223524</v>
      </c>
      <c r="D90" s="273" t="s">
        <v>335</v>
      </c>
      <c r="E90" s="273" t="s">
        <v>336</v>
      </c>
      <c r="F90" s="273">
        <v>89</v>
      </c>
    </row>
    <row r="91" spans="1:6">
      <c r="A91" s="273">
        <v>90</v>
      </c>
      <c r="B91" s="273" t="s">
        <v>333</v>
      </c>
      <c r="C91" s="273">
        <v>223525</v>
      </c>
      <c r="D91" s="273" t="s">
        <v>333</v>
      </c>
      <c r="E91" s="273" t="s">
        <v>334</v>
      </c>
      <c r="F91" s="273">
        <v>90</v>
      </c>
    </row>
    <row r="92" spans="1:6">
      <c r="A92" s="273">
        <v>91</v>
      </c>
      <c r="B92" s="273" t="s">
        <v>331</v>
      </c>
      <c r="C92" s="273">
        <v>223526</v>
      </c>
      <c r="D92" s="273" t="s">
        <v>331</v>
      </c>
      <c r="E92" s="273" t="s">
        <v>332</v>
      </c>
      <c r="F92" s="273">
        <v>91</v>
      </c>
    </row>
    <row r="93" spans="1:6">
      <c r="A93" s="273">
        <v>92</v>
      </c>
      <c r="B93" s="273" t="s">
        <v>329</v>
      </c>
      <c r="C93" s="273">
        <v>223527</v>
      </c>
      <c r="D93" s="273" t="s">
        <v>329</v>
      </c>
      <c r="E93" s="273" t="s">
        <v>330</v>
      </c>
      <c r="F93" s="273">
        <v>92</v>
      </c>
    </row>
    <row r="94" spans="1:6">
      <c r="A94" s="273">
        <v>93</v>
      </c>
      <c r="B94" s="273" t="s">
        <v>327</v>
      </c>
      <c r="C94" s="273">
        <v>223528</v>
      </c>
      <c r="D94" s="273" t="s">
        <v>327</v>
      </c>
      <c r="E94" s="273" t="s">
        <v>328</v>
      </c>
      <c r="F94" s="273">
        <v>93</v>
      </c>
    </row>
    <row r="95" spans="1:6">
      <c r="A95" s="273">
        <v>94</v>
      </c>
      <c r="B95" s="273" t="s">
        <v>325</v>
      </c>
      <c r="C95" s="273">
        <v>223529</v>
      </c>
      <c r="D95" s="273" t="s">
        <v>325</v>
      </c>
      <c r="E95" s="273" t="s">
        <v>326</v>
      </c>
      <c r="F95" s="273">
        <v>94</v>
      </c>
    </row>
    <row r="96" spans="1:6">
      <c r="A96" s="273">
        <v>95</v>
      </c>
      <c r="B96" s="273" t="s">
        <v>323</v>
      </c>
      <c r="C96" s="273">
        <v>223533</v>
      </c>
      <c r="D96" s="273" t="s">
        <v>323</v>
      </c>
      <c r="E96" s="273" t="s">
        <v>324</v>
      </c>
      <c r="F96" s="273">
        <v>95</v>
      </c>
    </row>
    <row r="97" spans="1:6">
      <c r="A97" s="273">
        <v>96</v>
      </c>
      <c r="B97" s="273" t="s">
        <v>321</v>
      </c>
      <c r="C97" s="273">
        <v>223534</v>
      </c>
      <c r="D97" s="273" t="s">
        <v>321</v>
      </c>
      <c r="E97" s="273" t="s">
        <v>322</v>
      </c>
      <c r="F97" s="273">
        <v>96</v>
      </c>
    </row>
    <row r="98" spans="1:6">
      <c r="A98" s="273">
        <v>97</v>
      </c>
      <c r="B98" s="273" t="s">
        <v>319</v>
      </c>
      <c r="C98" s="273">
        <v>223536</v>
      </c>
      <c r="D98" s="273" t="s">
        <v>319</v>
      </c>
      <c r="E98" s="273" t="s">
        <v>320</v>
      </c>
      <c r="F98" s="273">
        <v>97</v>
      </c>
    </row>
    <row r="99" spans="1:6">
      <c r="A99" s="273">
        <v>98</v>
      </c>
      <c r="B99" s="273" t="s">
        <v>317</v>
      </c>
      <c r="C99" s="273">
        <v>223552</v>
      </c>
      <c r="D99" s="273" t="s">
        <v>317</v>
      </c>
      <c r="E99" s="273" t="s">
        <v>318</v>
      </c>
      <c r="F99" s="273">
        <v>98</v>
      </c>
    </row>
    <row r="100" spans="1:6">
      <c r="A100" s="273">
        <v>99</v>
      </c>
      <c r="B100" s="273" t="s">
        <v>315</v>
      </c>
      <c r="C100" s="273">
        <v>223801</v>
      </c>
      <c r="D100" s="273" t="s">
        <v>315</v>
      </c>
      <c r="E100" s="273" t="s">
        <v>316</v>
      </c>
      <c r="F100" s="273">
        <v>99</v>
      </c>
    </row>
    <row r="101" spans="1:6">
      <c r="A101" s="273">
        <v>100</v>
      </c>
      <c r="B101" s="273" t="s">
        <v>313</v>
      </c>
      <c r="C101" s="273">
        <v>223802</v>
      </c>
      <c r="D101" s="273" t="s">
        <v>313</v>
      </c>
      <c r="E101" s="273" t="s">
        <v>314</v>
      </c>
      <c r="F101" s="273">
        <v>100</v>
      </c>
    </row>
    <row r="102" spans="1:6">
      <c r="A102" s="273">
        <v>101</v>
      </c>
      <c r="B102" s="273" t="s">
        <v>311</v>
      </c>
      <c r="C102" s="273">
        <v>223991</v>
      </c>
      <c r="D102" s="273" t="s">
        <v>311</v>
      </c>
      <c r="E102" s="273" t="s">
        <v>312</v>
      </c>
      <c r="F102" s="273">
        <v>101</v>
      </c>
    </row>
  </sheetData>
  <sheetProtection sheet="1" objects="1" scenarios="1"/>
  <phoneticPr fontId="4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58"/>
  <sheetViews>
    <sheetView zoomScaleNormal="100" workbookViewId="0">
      <pane ySplit="20" topLeftCell="A21" activePane="bottomLeft" state="frozenSplit"/>
      <selection pane="bottomLeft" activeCell="D2" sqref="D2:F2"/>
    </sheetView>
  </sheetViews>
  <sheetFormatPr defaultColWidth="9" defaultRowHeight="13.2"/>
  <cols>
    <col min="1" max="1" width="5.77734375" style="2" customWidth="1"/>
    <col min="2" max="2" width="16.109375" style="2" customWidth="1"/>
    <col min="3" max="3" width="5.77734375" style="2" customWidth="1"/>
    <col min="4" max="4" width="16.109375" style="2" customWidth="1"/>
    <col min="5" max="5" width="5.77734375" style="2" customWidth="1"/>
    <col min="6" max="6" width="16.109375" style="2" customWidth="1"/>
    <col min="7" max="7" width="5.77734375" style="2" customWidth="1"/>
    <col min="8" max="8" width="16.109375" style="2" customWidth="1"/>
    <col min="9" max="9" width="4.44140625" style="2" customWidth="1"/>
    <col min="10" max="10" width="16.109375" style="2" customWidth="1"/>
    <col min="11" max="11" width="9" style="2" customWidth="1"/>
    <col min="12" max="12" width="9" style="2" hidden="1" customWidth="1"/>
    <col min="13" max="13" width="25.44140625" style="2" hidden="1" customWidth="1"/>
    <col min="14" max="14" width="11.6640625" style="2" hidden="1" customWidth="1"/>
    <col min="15" max="20" width="9" style="2" hidden="1" customWidth="1"/>
    <col min="21" max="23" width="9" style="2"/>
    <col min="24" max="26" width="0" style="2" hidden="1" customWidth="1"/>
    <col min="27" max="256" width="9" style="2"/>
    <col min="257" max="257" width="5.77734375" style="2" customWidth="1"/>
    <col min="258" max="258" width="16.109375" style="2" customWidth="1"/>
    <col min="259" max="259" width="5.77734375" style="2" customWidth="1"/>
    <col min="260" max="260" width="16.109375" style="2" customWidth="1"/>
    <col min="261" max="261" width="5.77734375" style="2" customWidth="1"/>
    <col min="262" max="262" width="16.109375" style="2" customWidth="1"/>
    <col min="263" max="263" width="5.77734375" style="2" customWidth="1"/>
    <col min="264" max="264" width="16.109375" style="2" customWidth="1"/>
    <col min="265" max="265" width="4.44140625" style="2" customWidth="1"/>
    <col min="266" max="266" width="16.109375" style="2" customWidth="1"/>
    <col min="267" max="267" width="9" style="2" customWidth="1"/>
    <col min="268" max="276" width="0" style="2" hidden="1" customWidth="1"/>
    <col min="277" max="512" width="9" style="2"/>
    <col min="513" max="513" width="5.77734375" style="2" customWidth="1"/>
    <col min="514" max="514" width="16.109375" style="2" customWidth="1"/>
    <col min="515" max="515" width="5.77734375" style="2" customWidth="1"/>
    <col min="516" max="516" width="16.109375" style="2" customWidth="1"/>
    <col min="517" max="517" width="5.77734375" style="2" customWidth="1"/>
    <col min="518" max="518" width="16.109375" style="2" customWidth="1"/>
    <col min="519" max="519" width="5.77734375" style="2" customWidth="1"/>
    <col min="520" max="520" width="16.109375" style="2" customWidth="1"/>
    <col min="521" max="521" width="4.44140625" style="2" customWidth="1"/>
    <col min="522" max="522" width="16.109375" style="2" customWidth="1"/>
    <col min="523" max="523" width="9" style="2" customWidth="1"/>
    <col min="524" max="532" width="0" style="2" hidden="1" customWidth="1"/>
    <col min="533" max="768" width="9" style="2"/>
    <col min="769" max="769" width="5.77734375" style="2" customWidth="1"/>
    <col min="770" max="770" width="16.109375" style="2" customWidth="1"/>
    <col min="771" max="771" width="5.77734375" style="2" customWidth="1"/>
    <col min="772" max="772" width="16.109375" style="2" customWidth="1"/>
    <col min="773" max="773" width="5.77734375" style="2" customWidth="1"/>
    <col min="774" max="774" width="16.109375" style="2" customWidth="1"/>
    <col min="775" max="775" width="5.77734375" style="2" customWidth="1"/>
    <col min="776" max="776" width="16.109375" style="2" customWidth="1"/>
    <col min="777" max="777" width="4.44140625" style="2" customWidth="1"/>
    <col min="778" max="778" width="16.109375" style="2" customWidth="1"/>
    <col min="779" max="779" width="9" style="2" customWidth="1"/>
    <col min="780" max="788" width="0" style="2" hidden="1" customWidth="1"/>
    <col min="789" max="1024" width="9" style="2"/>
    <col min="1025" max="1025" width="5.77734375" style="2" customWidth="1"/>
    <col min="1026" max="1026" width="16.109375" style="2" customWidth="1"/>
    <col min="1027" max="1027" width="5.77734375" style="2" customWidth="1"/>
    <col min="1028" max="1028" width="16.109375" style="2" customWidth="1"/>
    <col min="1029" max="1029" width="5.77734375" style="2" customWidth="1"/>
    <col min="1030" max="1030" width="16.109375" style="2" customWidth="1"/>
    <col min="1031" max="1031" width="5.77734375" style="2" customWidth="1"/>
    <col min="1032" max="1032" width="16.109375" style="2" customWidth="1"/>
    <col min="1033" max="1033" width="4.44140625" style="2" customWidth="1"/>
    <col min="1034" max="1034" width="16.109375" style="2" customWidth="1"/>
    <col min="1035" max="1035" width="9" style="2" customWidth="1"/>
    <col min="1036" max="1044" width="0" style="2" hidden="1" customWidth="1"/>
    <col min="1045" max="1280" width="9" style="2"/>
    <col min="1281" max="1281" width="5.77734375" style="2" customWidth="1"/>
    <col min="1282" max="1282" width="16.109375" style="2" customWidth="1"/>
    <col min="1283" max="1283" width="5.77734375" style="2" customWidth="1"/>
    <col min="1284" max="1284" width="16.109375" style="2" customWidth="1"/>
    <col min="1285" max="1285" width="5.77734375" style="2" customWidth="1"/>
    <col min="1286" max="1286" width="16.109375" style="2" customWidth="1"/>
    <col min="1287" max="1287" width="5.77734375" style="2" customWidth="1"/>
    <col min="1288" max="1288" width="16.109375" style="2" customWidth="1"/>
    <col min="1289" max="1289" width="4.44140625" style="2" customWidth="1"/>
    <col min="1290" max="1290" width="16.109375" style="2" customWidth="1"/>
    <col min="1291" max="1291" width="9" style="2" customWidth="1"/>
    <col min="1292" max="1300" width="0" style="2" hidden="1" customWidth="1"/>
    <col min="1301" max="1536" width="9" style="2"/>
    <col min="1537" max="1537" width="5.77734375" style="2" customWidth="1"/>
    <col min="1538" max="1538" width="16.109375" style="2" customWidth="1"/>
    <col min="1539" max="1539" width="5.77734375" style="2" customWidth="1"/>
    <col min="1540" max="1540" width="16.109375" style="2" customWidth="1"/>
    <col min="1541" max="1541" width="5.77734375" style="2" customWidth="1"/>
    <col min="1542" max="1542" width="16.109375" style="2" customWidth="1"/>
    <col min="1543" max="1543" width="5.77734375" style="2" customWidth="1"/>
    <col min="1544" max="1544" width="16.109375" style="2" customWidth="1"/>
    <col min="1545" max="1545" width="4.44140625" style="2" customWidth="1"/>
    <col min="1546" max="1546" width="16.109375" style="2" customWidth="1"/>
    <col min="1547" max="1547" width="9" style="2" customWidth="1"/>
    <col min="1548" max="1556" width="0" style="2" hidden="1" customWidth="1"/>
    <col min="1557" max="1792" width="9" style="2"/>
    <col min="1793" max="1793" width="5.77734375" style="2" customWidth="1"/>
    <col min="1794" max="1794" width="16.109375" style="2" customWidth="1"/>
    <col min="1795" max="1795" width="5.77734375" style="2" customWidth="1"/>
    <col min="1796" max="1796" width="16.109375" style="2" customWidth="1"/>
    <col min="1797" max="1797" width="5.77734375" style="2" customWidth="1"/>
    <col min="1798" max="1798" width="16.109375" style="2" customWidth="1"/>
    <col min="1799" max="1799" width="5.77734375" style="2" customWidth="1"/>
    <col min="1800" max="1800" width="16.109375" style="2" customWidth="1"/>
    <col min="1801" max="1801" width="4.44140625" style="2" customWidth="1"/>
    <col min="1802" max="1802" width="16.109375" style="2" customWidth="1"/>
    <col min="1803" max="1803" width="9" style="2" customWidth="1"/>
    <col min="1804" max="1812" width="0" style="2" hidden="1" customWidth="1"/>
    <col min="1813" max="2048" width="9" style="2"/>
    <col min="2049" max="2049" width="5.77734375" style="2" customWidth="1"/>
    <col min="2050" max="2050" width="16.109375" style="2" customWidth="1"/>
    <col min="2051" max="2051" width="5.77734375" style="2" customWidth="1"/>
    <col min="2052" max="2052" width="16.109375" style="2" customWidth="1"/>
    <col min="2053" max="2053" width="5.77734375" style="2" customWidth="1"/>
    <col min="2054" max="2054" width="16.109375" style="2" customWidth="1"/>
    <col min="2055" max="2055" width="5.77734375" style="2" customWidth="1"/>
    <col min="2056" max="2056" width="16.109375" style="2" customWidth="1"/>
    <col min="2057" max="2057" width="4.44140625" style="2" customWidth="1"/>
    <col min="2058" max="2058" width="16.109375" style="2" customWidth="1"/>
    <col min="2059" max="2059" width="9" style="2" customWidth="1"/>
    <col min="2060" max="2068" width="0" style="2" hidden="1" customWidth="1"/>
    <col min="2069" max="2304" width="9" style="2"/>
    <col min="2305" max="2305" width="5.77734375" style="2" customWidth="1"/>
    <col min="2306" max="2306" width="16.109375" style="2" customWidth="1"/>
    <col min="2307" max="2307" width="5.77734375" style="2" customWidth="1"/>
    <col min="2308" max="2308" width="16.109375" style="2" customWidth="1"/>
    <col min="2309" max="2309" width="5.77734375" style="2" customWidth="1"/>
    <col min="2310" max="2310" width="16.109375" style="2" customWidth="1"/>
    <col min="2311" max="2311" width="5.77734375" style="2" customWidth="1"/>
    <col min="2312" max="2312" width="16.109375" style="2" customWidth="1"/>
    <col min="2313" max="2313" width="4.44140625" style="2" customWidth="1"/>
    <col min="2314" max="2314" width="16.109375" style="2" customWidth="1"/>
    <col min="2315" max="2315" width="9" style="2" customWidth="1"/>
    <col min="2316" max="2324" width="0" style="2" hidden="1" customWidth="1"/>
    <col min="2325" max="2560" width="9" style="2"/>
    <col min="2561" max="2561" width="5.77734375" style="2" customWidth="1"/>
    <col min="2562" max="2562" width="16.109375" style="2" customWidth="1"/>
    <col min="2563" max="2563" width="5.77734375" style="2" customWidth="1"/>
    <col min="2564" max="2564" width="16.109375" style="2" customWidth="1"/>
    <col min="2565" max="2565" width="5.77734375" style="2" customWidth="1"/>
    <col min="2566" max="2566" width="16.109375" style="2" customWidth="1"/>
    <col min="2567" max="2567" width="5.77734375" style="2" customWidth="1"/>
    <col min="2568" max="2568" width="16.109375" style="2" customWidth="1"/>
    <col min="2569" max="2569" width="4.44140625" style="2" customWidth="1"/>
    <col min="2570" max="2570" width="16.109375" style="2" customWidth="1"/>
    <col min="2571" max="2571" width="9" style="2" customWidth="1"/>
    <col min="2572" max="2580" width="0" style="2" hidden="1" customWidth="1"/>
    <col min="2581" max="2816" width="9" style="2"/>
    <col min="2817" max="2817" width="5.77734375" style="2" customWidth="1"/>
    <col min="2818" max="2818" width="16.109375" style="2" customWidth="1"/>
    <col min="2819" max="2819" width="5.77734375" style="2" customWidth="1"/>
    <col min="2820" max="2820" width="16.109375" style="2" customWidth="1"/>
    <col min="2821" max="2821" width="5.77734375" style="2" customWidth="1"/>
    <col min="2822" max="2822" width="16.109375" style="2" customWidth="1"/>
    <col min="2823" max="2823" width="5.77734375" style="2" customWidth="1"/>
    <col min="2824" max="2824" width="16.109375" style="2" customWidth="1"/>
    <col min="2825" max="2825" width="4.44140625" style="2" customWidth="1"/>
    <col min="2826" max="2826" width="16.109375" style="2" customWidth="1"/>
    <col min="2827" max="2827" width="9" style="2" customWidth="1"/>
    <col min="2828" max="2836" width="0" style="2" hidden="1" customWidth="1"/>
    <col min="2837" max="3072" width="9" style="2"/>
    <col min="3073" max="3073" width="5.77734375" style="2" customWidth="1"/>
    <col min="3074" max="3074" width="16.109375" style="2" customWidth="1"/>
    <col min="3075" max="3075" width="5.77734375" style="2" customWidth="1"/>
    <col min="3076" max="3076" width="16.109375" style="2" customWidth="1"/>
    <col min="3077" max="3077" width="5.77734375" style="2" customWidth="1"/>
    <col min="3078" max="3078" width="16.109375" style="2" customWidth="1"/>
    <col min="3079" max="3079" width="5.77734375" style="2" customWidth="1"/>
    <col min="3080" max="3080" width="16.109375" style="2" customWidth="1"/>
    <col min="3081" max="3081" width="4.44140625" style="2" customWidth="1"/>
    <col min="3082" max="3082" width="16.109375" style="2" customWidth="1"/>
    <col min="3083" max="3083" width="9" style="2" customWidth="1"/>
    <col min="3084" max="3092" width="0" style="2" hidden="1" customWidth="1"/>
    <col min="3093" max="3328" width="9" style="2"/>
    <col min="3329" max="3329" width="5.77734375" style="2" customWidth="1"/>
    <col min="3330" max="3330" width="16.109375" style="2" customWidth="1"/>
    <col min="3331" max="3331" width="5.77734375" style="2" customWidth="1"/>
    <col min="3332" max="3332" width="16.109375" style="2" customWidth="1"/>
    <col min="3333" max="3333" width="5.77734375" style="2" customWidth="1"/>
    <col min="3334" max="3334" width="16.109375" style="2" customWidth="1"/>
    <col min="3335" max="3335" width="5.77734375" style="2" customWidth="1"/>
    <col min="3336" max="3336" width="16.109375" style="2" customWidth="1"/>
    <col min="3337" max="3337" width="4.44140625" style="2" customWidth="1"/>
    <col min="3338" max="3338" width="16.109375" style="2" customWidth="1"/>
    <col min="3339" max="3339" width="9" style="2" customWidth="1"/>
    <col min="3340" max="3348" width="0" style="2" hidden="1" customWidth="1"/>
    <col min="3349" max="3584" width="9" style="2"/>
    <col min="3585" max="3585" width="5.77734375" style="2" customWidth="1"/>
    <col min="3586" max="3586" width="16.109375" style="2" customWidth="1"/>
    <col min="3587" max="3587" width="5.77734375" style="2" customWidth="1"/>
    <col min="3588" max="3588" width="16.109375" style="2" customWidth="1"/>
    <col min="3589" max="3589" width="5.77734375" style="2" customWidth="1"/>
    <col min="3590" max="3590" width="16.109375" style="2" customWidth="1"/>
    <col min="3591" max="3591" width="5.77734375" style="2" customWidth="1"/>
    <col min="3592" max="3592" width="16.109375" style="2" customWidth="1"/>
    <col min="3593" max="3593" width="4.44140625" style="2" customWidth="1"/>
    <col min="3594" max="3594" width="16.109375" style="2" customWidth="1"/>
    <col min="3595" max="3595" width="9" style="2" customWidth="1"/>
    <col min="3596" max="3604" width="0" style="2" hidden="1" customWidth="1"/>
    <col min="3605" max="3840" width="9" style="2"/>
    <col min="3841" max="3841" width="5.77734375" style="2" customWidth="1"/>
    <col min="3842" max="3842" width="16.109375" style="2" customWidth="1"/>
    <col min="3843" max="3843" width="5.77734375" style="2" customWidth="1"/>
    <col min="3844" max="3844" width="16.109375" style="2" customWidth="1"/>
    <col min="3845" max="3845" width="5.77734375" style="2" customWidth="1"/>
    <col min="3846" max="3846" width="16.109375" style="2" customWidth="1"/>
    <col min="3847" max="3847" width="5.77734375" style="2" customWidth="1"/>
    <col min="3848" max="3848" width="16.109375" style="2" customWidth="1"/>
    <col min="3849" max="3849" width="4.44140625" style="2" customWidth="1"/>
    <col min="3850" max="3850" width="16.109375" style="2" customWidth="1"/>
    <col min="3851" max="3851" width="9" style="2" customWidth="1"/>
    <col min="3852" max="3860" width="0" style="2" hidden="1" customWidth="1"/>
    <col min="3861" max="4096" width="9" style="2"/>
    <col min="4097" max="4097" width="5.77734375" style="2" customWidth="1"/>
    <col min="4098" max="4098" width="16.109375" style="2" customWidth="1"/>
    <col min="4099" max="4099" width="5.77734375" style="2" customWidth="1"/>
    <col min="4100" max="4100" width="16.109375" style="2" customWidth="1"/>
    <col min="4101" max="4101" width="5.77734375" style="2" customWidth="1"/>
    <col min="4102" max="4102" width="16.109375" style="2" customWidth="1"/>
    <col min="4103" max="4103" width="5.77734375" style="2" customWidth="1"/>
    <col min="4104" max="4104" width="16.109375" style="2" customWidth="1"/>
    <col min="4105" max="4105" width="4.44140625" style="2" customWidth="1"/>
    <col min="4106" max="4106" width="16.109375" style="2" customWidth="1"/>
    <col min="4107" max="4107" width="9" style="2" customWidth="1"/>
    <col min="4108" max="4116" width="0" style="2" hidden="1" customWidth="1"/>
    <col min="4117" max="4352" width="9" style="2"/>
    <col min="4353" max="4353" width="5.77734375" style="2" customWidth="1"/>
    <col min="4354" max="4354" width="16.109375" style="2" customWidth="1"/>
    <col min="4355" max="4355" width="5.77734375" style="2" customWidth="1"/>
    <col min="4356" max="4356" width="16.109375" style="2" customWidth="1"/>
    <col min="4357" max="4357" width="5.77734375" style="2" customWidth="1"/>
    <col min="4358" max="4358" width="16.109375" style="2" customWidth="1"/>
    <col min="4359" max="4359" width="5.77734375" style="2" customWidth="1"/>
    <col min="4360" max="4360" width="16.109375" style="2" customWidth="1"/>
    <col min="4361" max="4361" width="4.44140625" style="2" customWidth="1"/>
    <col min="4362" max="4362" width="16.109375" style="2" customWidth="1"/>
    <col min="4363" max="4363" width="9" style="2" customWidth="1"/>
    <col min="4364" max="4372" width="0" style="2" hidden="1" customWidth="1"/>
    <col min="4373" max="4608" width="9" style="2"/>
    <col min="4609" max="4609" width="5.77734375" style="2" customWidth="1"/>
    <col min="4610" max="4610" width="16.109375" style="2" customWidth="1"/>
    <col min="4611" max="4611" width="5.77734375" style="2" customWidth="1"/>
    <col min="4612" max="4612" width="16.109375" style="2" customWidth="1"/>
    <col min="4613" max="4613" width="5.77734375" style="2" customWidth="1"/>
    <col min="4614" max="4614" width="16.109375" style="2" customWidth="1"/>
    <col min="4615" max="4615" width="5.77734375" style="2" customWidth="1"/>
    <col min="4616" max="4616" width="16.109375" style="2" customWidth="1"/>
    <col min="4617" max="4617" width="4.44140625" style="2" customWidth="1"/>
    <col min="4618" max="4618" width="16.109375" style="2" customWidth="1"/>
    <col min="4619" max="4619" width="9" style="2" customWidth="1"/>
    <col min="4620" max="4628" width="0" style="2" hidden="1" customWidth="1"/>
    <col min="4629" max="4864" width="9" style="2"/>
    <col min="4865" max="4865" width="5.77734375" style="2" customWidth="1"/>
    <col min="4866" max="4866" width="16.109375" style="2" customWidth="1"/>
    <col min="4867" max="4867" width="5.77734375" style="2" customWidth="1"/>
    <col min="4868" max="4868" width="16.109375" style="2" customWidth="1"/>
    <col min="4869" max="4869" width="5.77734375" style="2" customWidth="1"/>
    <col min="4870" max="4870" width="16.109375" style="2" customWidth="1"/>
    <col min="4871" max="4871" width="5.77734375" style="2" customWidth="1"/>
    <col min="4872" max="4872" width="16.109375" style="2" customWidth="1"/>
    <col min="4873" max="4873" width="4.44140625" style="2" customWidth="1"/>
    <col min="4874" max="4874" width="16.109375" style="2" customWidth="1"/>
    <col min="4875" max="4875" width="9" style="2" customWidth="1"/>
    <col min="4876" max="4884" width="0" style="2" hidden="1" customWidth="1"/>
    <col min="4885" max="5120" width="9" style="2"/>
    <col min="5121" max="5121" width="5.77734375" style="2" customWidth="1"/>
    <col min="5122" max="5122" width="16.109375" style="2" customWidth="1"/>
    <col min="5123" max="5123" width="5.77734375" style="2" customWidth="1"/>
    <col min="5124" max="5124" width="16.109375" style="2" customWidth="1"/>
    <col min="5125" max="5125" width="5.77734375" style="2" customWidth="1"/>
    <col min="5126" max="5126" width="16.109375" style="2" customWidth="1"/>
    <col min="5127" max="5127" width="5.77734375" style="2" customWidth="1"/>
    <col min="5128" max="5128" width="16.109375" style="2" customWidth="1"/>
    <col min="5129" max="5129" width="4.44140625" style="2" customWidth="1"/>
    <col min="5130" max="5130" width="16.109375" style="2" customWidth="1"/>
    <col min="5131" max="5131" width="9" style="2" customWidth="1"/>
    <col min="5132" max="5140" width="0" style="2" hidden="1" customWidth="1"/>
    <col min="5141" max="5376" width="9" style="2"/>
    <col min="5377" max="5377" width="5.77734375" style="2" customWidth="1"/>
    <col min="5378" max="5378" width="16.109375" style="2" customWidth="1"/>
    <col min="5379" max="5379" width="5.77734375" style="2" customWidth="1"/>
    <col min="5380" max="5380" width="16.109375" style="2" customWidth="1"/>
    <col min="5381" max="5381" width="5.77734375" style="2" customWidth="1"/>
    <col min="5382" max="5382" width="16.109375" style="2" customWidth="1"/>
    <col min="5383" max="5383" width="5.77734375" style="2" customWidth="1"/>
    <col min="5384" max="5384" width="16.109375" style="2" customWidth="1"/>
    <col min="5385" max="5385" width="4.44140625" style="2" customWidth="1"/>
    <col min="5386" max="5386" width="16.109375" style="2" customWidth="1"/>
    <col min="5387" max="5387" width="9" style="2" customWidth="1"/>
    <col min="5388" max="5396" width="0" style="2" hidden="1" customWidth="1"/>
    <col min="5397" max="5632" width="9" style="2"/>
    <col min="5633" max="5633" width="5.77734375" style="2" customWidth="1"/>
    <col min="5634" max="5634" width="16.109375" style="2" customWidth="1"/>
    <col min="5635" max="5635" width="5.77734375" style="2" customWidth="1"/>
    <col min="5636" max="5636" width="16.109375" style="2" customWidth="1"/>
    <col min="5637" max="5637" width="5.77734375" style="2" customWidth="1"/>
    <col min="5638" max="5638" width="16.109375" style="2" customWidth="1"/>
    <col min="5639" max="5639" width="5.77734375" style="2" customWidth="1"/>
    <col min="5640" max="5640" width="16.109375" style="2" customWidth="1"/>
    <col min="5641" max="5641" width="4.44140625" style="2" customWidth="1"/>
    <col min="5642" max="5642" width="16.109375" style="2" customWidth="1"/>
    <col min="5643" max="5643" width="9" style="2" customWidth="1"/>
    <col min="5644" max="5652" width="0" style="2" hidden="1" customWidth="1"/>
    <col min="5653" max="5888" width="9" style="2"/>
    <col min="5889" max="5889" width="5.77734375" style="2" customWidth="1"/>
    <col min="5890" max="5890" width="16.109375" style="2" customWidth="1"/>
    <col min="5891" max="5891" width="5.77734375" style="2" customWidth="1"/>
    <col min="5892" max="5892" width="16.109375" style="2" customWidth="1"/>
    <col min="5893" max="5893" width="5.77734375" style="2" customWidth="1"/>
    <col min="5894" max="5894" width="16.109375" style="2" customWidth="1"/>
    <col min="5895" max="5895" width="5.77734375" style="2" customWidth="1"/>
    <col min="5896" max="5896" width="16.109375" style="2" customWidth="1"/>
    <col min="5897" max="5897" width="4.44140625" style="2" customWidth="1"/>
    <col min="5898" max="5898" width="16.109375" style="2" customWidth="1"/>
    <col min="5899" max="5899" width="9" style="2" customWidth="1"/>
    <col min="5900" max="5908" width="0" style="2" hidden="1" customWidth="1"/>
    <col min="5909" max="6144" width="9" style="2"/>
    <col min="6145" max="6145" width="5.77734375" style="2" customWidth="1"/>
    <col min="6146" max="6146" width="16.109375" style="2" customWidth="1"/>
    <col min="6147" max="6147" width="5.77734375" style="2" customWidth="1"/>
    <col min="6148" max="6148" width="16.109375" style="2" customWidth="1"/>
    <col min="6149" max="6149" width="5.77734375" style="2" customWidth="1"/>
    <col min="6150" max="6150" width="16.109375" style="2" customWidth="1"/>
    <col min="6151" max="6151" width="5.77734375" style="2" customWidth="1"/>
    <col min="6152" max="6152" width="16.109375" style="2" customWidth="1"/>
    <col min="6153" max="6153" width="4.44140625" style="2" customWidth="1"/>
    <col min="6154" max="6154" width="16.109375" style="2" customWidth="1"/>
    <col min="6155" max="6155" width="9" style="2" customWidth="1"/>
    <col min="6156" max="6164" width="0" style="2" hidden="1" customWidth="1"/>
    <col min="6165" max="6400" width="9" style="2"/>
    <col min="6401" max="6401" width="5.77734375" style="2" customWidth="1"/>
    <col min="6402" max="6402" width="16.109375" style="2" customWidth="1"/>
    <col min="6403" max="6403" width="5.77734375" style="2" customWidth="1"/>
    <col min="6404" max="6404" width="16.109375" style="2" customWidth="1"/>
    <col min="6405" max="6405" width="5.77734375" style="2" customWidth="1"/>
    <col min="6406" max="6406" width="16.109375" style="2" customWidth="1"/>
    <col min="6407" max="6407" width="5.77734375" style="2" customWidth="1"/>
    <col min="6408" max="6408" width="16.109375" style="2" customWidth="1"/>
    <col min="6409" max="6409" width="4.44140625" style="2" customWidth="1"/>
    <col min="6410" max="6410" width="16.109375" style="2" customWidth="1"/>
    <col min="6411" max="6411" width="9" style="2" customWidth="1"/>
    <col min="6412" max="6420" width="0" style="2" hidden="1" customWidth="1"/>
    <col min="6421" max="6656" width="9" style="2"/>
    <col min="6657" max="6657" width="5.77734375" style="2" customWidth="1"/>
    <col min="6658" max="6658" width="16.109375" style="2" customWidth="1"/>
    <col min="6659" max="6659" width="5.77734375" style="2" customWidth="1"/>
    <col min="6660" max="6660" width="16.109375" style="2" customWidth="1"/>
    <col min="6661" max="6661" width="5.77734375" style="2" customWidth="1"/>
    <col min="6662" max="6662" width="16.109375" style="2" customWidth="1"/>
    <col min="6663" max="6663" width="5.77734375" style="2" customWidth="1"/>
    <col min="6664" max="6664" width="16.109375" style="2" customWidth="1"/>
    <col min="6665" max="6665" width="4.44140625" style="2" customWidth="1"/>
    <col min="6666" max="6666" width="16.109375" style="2" customWidth="1"/>
    <col min="6667" max="6667" width="9" style="2" customWidth="1"/>
    <col min="6668" max="6676" width="0" style="2" hidden="1" customWidth="1"/>
    <col min="6677" max="6912" width="9" style="2"/>
    <col min="6913" max="6913" width="5.77734375" style="2" customWidth="1"/>
    <col min="6914" max="6914" width="16.109375" style="2" customWidth="1"/>
    <col min="6915" max="6915" width="5.77734375" style="2" customWidth="1"/>
    <col min="6916" max="6916" width="16.109375" style="2" customWidth="1"/>
    <col min="6917" max="6917" width="5.77734375" style="2" customWidth="1"/>
    <col min="6918" max="6918" width="16.109375" style="2" customWidth="1"/>
    <col min="6919" max="6919" width="5.77734375" style="2" customWidth="1"/>
    <col min="6920" max="6920" width="16.109375" style="2" customWidth="1"/>
    <col min="6921" max="6921" width="4.44140625" style="2" customWidth="1"/>
    <col min="6922" max="6922" width="16.109375" style="2" customWidth="1"/>
    <col min="6923" max="6923" width="9" style="2" customWidth="1"/>
    <col min="6924" max="6932" width="0" style="2" hidden="1" customWidth="1"/>
    <col min="6933" max="7168" width="9" style="2"/>
    <col min="7169" max="7169" width="5.77734375" style="2" customWidth="1"/>
    <col min="7170" max="7170" width="16.109375" style="2" customWidth="1"/>
    <col min="7171" max="7171" width="5.77734375" style="2" customWidth="1"/>
    <col min="7172" max="7172" width="16.109375" style="2" customWidth="1"/>
    <col min="7173" max="7173" width="5.77734375" style="2" customWidth="1"/>
    <col min="7174" max="7174" width="16.109375" style="2" customWidth="1"/>
    <col min="7175" max="7175" width="5.77734375" style="2" customWidth="1"/>
    <col min="7176" max="7176" width="16.109375" style="2" customWidth="1"/>
    <col min="7177" max="7177" width="4.44140625" style="2" customWidth="1"/>
    <col min="7178" max="7178" width="16.109375" style="2" customWidth="1"/>
    <col min="7179" max="7179" width="9" style="2" customWidth="1"/>
    <col min="7180" max="7188" width="0" style="2" hidden="1" customWidth="1"/>
    <col min="7189" max="7424" width="9" style="2"/>
    <col min="7425" max="7425" width="5.77734375" style="2" customWidth="1"/>
    <col min="7426" max="7426" width="16.109375" style="2" customWidth="1"/>
    <col min="7427" max="7427" width="5.77734375" style="2" customWidth="1"/>
    <col min="7428" max="7428" width="16.109375" style="2" customWidth="1"/>
    <col min="7429" max="7429" width="5.77734375" style="2" customWidth="1"/>
    <col min="7430" max="7430" width="16.109375" style="2" customWidth="1"/>
    <col min="7431" max="7431" width="5.77734375" style="2" customWidth="1"/>
    <col min="7432" max="7432" width="16.109375" style="2" customWidth="1"/>
    <col min="7433" max="7433" width="4.44140625" style="2" customWidth="1"/>
    <col min="7434" max="7434" width="16.109375" style="2" customWidth="1"/>
    <col min="7435" max="7435" width="9" style="2" customWidth="1"/>
    <col min="7436" max="7444" width="0" style="2" hidden="1" customWidth="1"/>
    <col min="7445" max="7680" width="9" style="2"/>
    <col min="7681" max="7681" width="5.77734375" style="2" customWidth="1"/>
    <col min="7682" max="7682" width="16.109375" style="2" customWidth="1"/>
    <col min="7683" max="7683" width="5.77734375" style="2" customWidth="1"/>
    <col min="7684" max="7684" width="16.109375" style="2" customWidth="1"/>
    <col min="7685" max="7685" width="5.77734375" style="2" customWidth="1"/>
    <col min="7686" max="7686" width="16.109375" style="2" customWidth="1"/>
    <col min="7687" max="7687" width="5.77734375" style="2" customWidth="1"/>
    <col min="7688" max="7688" width="16.109375" style="2" customWidth="1"/>
    <col min="7689" max="7689" width="4.44140625" style="2" customWidth="1"/>
    <col min="7690" max="7690" width="16.109375" style="2" customWidth="1"/>
    <col min="7691" max="7691" width="9" style="2" customWidth="1"/>
    <col min="7692" max="7700" width="0" style="2" hidden="1" customWidth="1"/>
    <col min="7701" max="7936" width="9" style="2"/>
    <col min="7937" max="7937" width="5.77734375" style="2" customWidth="1"/>
    <col min="7938" max="7938" width="16.109375" style="2" customWidth="1"/>
    <col min="7939" max="7939" width="5.77734375" style="2" customWidth="1"/>
    <col min="7940" max="7940" width="16.109375" style="2" customWidth="1"/>
    <col min="7941" max="7941" width="5.77734375" style="2" customWidth="1"/>
    <col min="7942" max="7942" width="16.109375" style="2" customWidth="1"/>
    <col min="7943" max="7943" width="5.77734375" style="2" customWidth="1"/>
    <col min="7944" max="7944" width="16.109375" style="2" customWidth="1"/>
    <col min="7945" max="7945" width="4.44140625" style="2" customWidth="1"/>
    <col min="7946" max="7946" width="16.109375" style="2" customWidth="1"/>
    <col min="7947" max="7947" width="9" style="2" customWidth="1"/>
    <col min="7948" max="7956" width="0" style="2" hidden="1" customWidth="1"/>
    <col min="7957" max="8192" width="9" style="2"/>
    <col min="8193" max="8193" width="5.77734375" style="2" customWidth="1"/>
    <col min="8194" max="8194" width="16.109375" style="2" customWidth="1"/>
    <col min="8195" max="8195" width="5.77734375" style="2" customWidth="1"/>
    <col min="8196" max="8196" width="16.109375" style="2" customWidth="1"/>
    <col min="8197" max="8197" width="5.77734375" style="2" customWidth="1"/>
    <col min="8198" max="8198" width="16.109375" style="2" customWidth="1"/>
    <col min="8199" max="8199" width="5.77734375" style="2" customWidth="1"/>
    <col min="8200" max="8200" width="16.109375" style="2" customWidth="1"/>
    <col min="8201" max="8201" width="4.44140625" style="2" customWidth="1"/>
    <col min="8202" max="8202" width="16.109375" style="2" customWidth="1"/>
    <col min="8203" max="8203" width="9" style="2" customWidth="1"/>
    <col min="8204" max="8212" width="0" style="2" hidden="1" customWidth="1"/>
    <col min="8213" max="8448" width="9" style="2"/>
    <col min="8449" max="8449" width="5.77734375" style="2" customWidth="1"/>
    <col min="8450" max="8450" width="16.109375" style="2" customWidth="1"/>
    <col min="8451" max="8451" width="5.77734375" style="2" customWidth="1"/>
    <col min="8452" max="8452" width="16.109375" style="2" customWidth="1"/>
    <col min="8453" max="8453" width="5.77734375" style="2" customWidth="1"/>
    <col min="8454" max="8454" width="16.109375" style="2" customWidth="1"/>
    <col min="8455" max="8455" width="5.77734375" style="2" customWidth="1"/>
    <col min="8456" max="8456" width="16.109375" style="2" customWidth="1"/>
    <col min="8457" max="8457" width="4.44140625" style="2" customWidth="1"/>
    <col min="8458" max="8458" width="16.109375" style="2" customWidth="1"/>
    <col min="8459" max="8459" width="9" style="2" customWidth="1"/>
    <col min="8460" max="8468" width="0" style="2" hidden="1" customWidth="1"/>
    <col min="8469" max="8704" width="9" style="2"/>
    <col min="8705" max="8705" width="5.77734375" style="2" customWidth="1"/>
    <col min="8706" max="8706" width="16.109375" style="2" customWidth="1"/>
    <col min="8707" max="8707" width="5.77734375" style="2" customWidth="1"/>
    <col min="8708" max="8708" width="16.109375" style="2" customWidth="1"/>
    <col min="8709" max="8709" width="5.77734375" style="2" customWidth="1"/>
    <col min="8710" max="8710" width="16.109375" style="2" customWidth="1"/>
    <col min="8711" max="8711" width="5.77734375" style="2" customWidth="1"/>
    <col min="8712" max="8712" width="16.109375" style="2" customWidth="1"/>
    <col min="8713" max="8713" width="4.44140625" style="2" customWidth="1"/>
    <col min="8714" max="8714" width="16.109375" style="2" customWidth="1"/>
    <col min="8715" max="8715" width="9" style="2" customWidth="1"/>
    <col min="8716" max="8724" width="0" style="2" hidden="1" customWidth="1"/>
    <col min="8725" max="8960" width="9" style="2"/>
    <col min="8961" max="8961" width="5.77734375" style="2" customWidth="1"/>
    <col min="8962" max="8962" width="16.109375" style="2" customWidth="1"/>
    <col min="8963" max="8963" width="5.77734375" style="2" customWidth="1"/>
    <col min="8964" max="8964" width="16.109375" style="2" customWidth="1"/>
    <col min="8965" max="8965" width="5.77734375" style="2" customWidth="1"/>
    <col min="8966" max="8966" width="16.109375" style="2" customWidth="1"/>
    <col min="8967" max="8967" width="5.77734375" style="2" customWidth="1"/>
    <col min="8968" max="8968" width="16.109375" style="2" customWidth="1"/>
    <col min="8969" max="8969" width="4.44140625" style="2" customWidth="1"/>
    <col min="8970" max="8970" width="16.109375" style="2" customWidth="1"/>
    <col min="8971" max="8971" width="9" style="2" customWidth="1"/>
    <col min="8972" max="8980" width="0" style="2" hidden="1" customWidth="1"/>
    <col min="8981" max="9216" width="9" style="2"/>
    <col min="9217" max="9217" width="5.77734375" style="2" customWidth="1"/>
    <col min="9218" max="9218" width="16.109375" style="2" customWidth="1"/>
    <col min="9219" max="9219" width="5.77734375" style="2" customWidth="1"/>
    <col min="9220" max="9220" width="16.109375" style="2" customWidth="1"/>
    <col min="9221" max="9221" width="5.77734375" style="2" customWidth="1"/>
    <col min="9222" max="9222" width="16.109375" style="2" customWidth="1"/>
    <col min="9223" max="9223" width="5.77734375" style="2" customWidth="1"/>
    <col min="9224" max="9224" width="16.109375" style="2" customWidth="1"/>
    <col min="9225" max="9225" width="4.44140625" style="2" customWidth="1"/>
    <col min="9226" max="9226" width="16.109375" style="2" customWidth="1"/>
    <col min="9227" max="9227" width="9" style="2" customWidth="1"/>
    <col min="9228" max="9236" width="0" style="2" hidden="1" customWidth="1"/>
    <col min="9237" max="9472" width="9" style="2"/>
    <col min="9473" max="9473" width="5.77734375" style="2" customWidth="1"/>
    <col min="9474" max="9474" width="16.109375" style="2" customWidth="1"/>
    <col min="9475" max="9475" width="5.77734375" style="2" customWidth="1"/>
    <col min="9476" max="9476" width="16.109375" style="2" customWidth="1"/>
    <col min="9477" max="9477" width="5.77734375" style="2" customWidth="1"/>
    <col min="9478" max="9478" width="16.109375" style="2" customWidth="1"/>
    <col min="9479" max="9479" width="5.77734375" style="2" customWidth="1"/>
    <col min="9480" max="9480" width="16.109375" style="2" customWidth="1"/>
    <col min="9481" max="9481" width="4.44140625" style="2" customWidth="1"/>
    <col min="9482" max="9482" width="16.109375" style="2" customWidth="1"/>
    <col min="9483" max="9483" width="9" style="2" customWidth="1"/>
    <col min="9484" max="9492" width="0" style="2" hidden="1" customWidth="1"/>
    <col min="9493" max="9728" width="9" style="2"/>
    <col min="9729" max="9729" width="5.77734375" style="2" customWidth="1"/>
    <col min="9730" max="9730" width="16.109375" style="2" customWidth="1"/>
    <col min="9731" max="9731" width="5.77734375" style="2" customWidth="1"/>
    <col min="9732" max="9732" width="16.109375" style="2" customWidth="1"/>
    <col min="9733" max="9733" width="5.77734375" style="2" customWidth="1"/>
    <col min="9734" max="9734" width="16.109375" style="2" customWidth="1"/>
    <col min="9735" max="9735" width="5.77734375" style="2" customWidth="1"/>
    <col min="9736" max="9736" width="16.109375" style="2" customWidth="1"/>
    <col min="9737" max="9737" width="4.44140625" style="2" customWidth="1"/>
    <col min="9738" max="9738" width="16.109375" style="2" customWidth="1"/>
    <col min="9739" max="9739" width="9" style="2" customWidth="1"/>
    <col min="9740" max="9748" width="0" style="2" hidden="1" customWidth="1"/>
    <col min="9749" max="9984" width="9" style="2"/>
    <col min="9985" max="9985" width="5.77734375" style="2" customWidth="1"/>
    <col min="9986" max="9986" width="16.109375" style="2" customWidth="1"/>
    <col min="9987" max="9987" width="5.77734375" style="2" customWidth="1"/>
    <col min="9988" max="9988" width="16.109375" style="2" customWidth="1"/>
    <col min="9989" max="9989" width="5.77734375" style="2" customWidth="1"/>
    <col min="9990" max="9990" width="16.109375" style="2" customWidth="1"/>
    <col min="9991" max="9991" width="5.77734375" style="2" customWidth="1"/>
    <col min="9992" max="9992" width="16.109375" style="2" customWidth="1"/>
    <col min="9993" max="9993" width="4.44140625" style="2" customWidth="1"/>
    <col min="9994" max="9994" width="16.109375" style="2" customWidth="1"/>
    <col min="9995" max="9995" width="9" style="2" customWidth="1"/>
    <col min="9996" max="10004" width="0" style="2" hidden="1" customWidth="1"/>
    <col min="10005" max="10240" width="9" style="2"/>
    <col min="10241" max="10241" width="5.77734375" style="2" customWidth="1"/>
    <col min="10242" max="10242" width="16.109375" style="2" customWidth="1"/>
    <col min="10243" max="10243" width="5.77734375" style="2" customWidth="1"/>
    <col min="10244" max="10244" width="16.109375" style="2" customWidth="1"/>
    <col min="10245" max="10245" width="5.77734375" style="2" customWidth="1"/>
    <col min="10246" max="10246" width="16.109375" style="2" customWidth="1"/>
    <col min="10247" max="10247" width="5.77734375" style="2" customWidth="1"/>
    <col min="10248" max="10248" width="16.109375" style="2" customWidth="1"/>
    <col min="10249" max="10249" width="4.44140625" style="2" customWidth="1"/>
    <col min="10250" max="10250" width="16.109375" style="2" customWidth="1"/>
    <col min="10251" max="10251" width="9" style="2" customWidth="1"/>
    <col min="10252" max="10260" width="0" style="2" hidden="1" customWidth="1"/>
    <col min="10261" max="10496" width="9" style="2"/>
    <col min="10497" max="10497" width="5.77734375" style="2" customWidth="1"/>
    <col min="10498" max="10498" width="16.109375" style="2" customWidth="1"/>
    <col min="10499" max="10499" width="5.77734375" style="2" customWidth="1"/>
    <col min="10500" max="10500" width="16.109375" style="2" customWidth="1"/>
    <col min="10501" max="10501" width="5.77734375" style="2" customWidth="1"/>
    <col min="10502" max="10502" width="16.109375" style="2" customWidth="1"/>
    <col min="10503" max="10503" width="5.77734375" style="2" customWidth="1"/>
    <col min="10504" max="10504" width="16.109375" style="2" customWidth="1"/>
    <col min="10505" max="10505" width="4.44140625" style="2" customWidth="1"/>
    <col min="10506" max="10506" width="16.109375" style="2" customWidth="1"/>
    <col min="10507" max="10507" width="9" style="2" customWidth="1"/>
    <col min="10508" max="10516" width="0" style="2" hidden="1" customWidth="1"/>
    <col min="10517" max="10752" width="9" style="2"/>
    <col min="10753" max="10753" width="5.77734375" style="2" customWidth="1"/>
    <col min="10754" max="10754" width="16.109375" style="2" customWidth="1"/>
    <col min="10755" max="10755" width="5.77734375" style="2" customWidth="1"/>
    <col min="10756" max="10756" width="16.109375" style="2" customWidth="1"/>
    <col min="10757" max="10757" width="5.77734375" style="2" customWidth="1"/>
    <col min="10758" max="10758" width="16.109375" style="2" customWidth="1"/>
    <col min="10759" max="10759" width="5.77734375" style="2" customWidth="1"/>
    <col min="10760" max="10760" width="16.109375" style="2" customWidth="1"/>
    <col min="10761" max="10761" width="4.44140625" style="2" customWidth="1"/>
    <col min="10762" max="10762" width="16.109375" style="2" customWidth="1"/>
    <col min="10763" max="10763" width="9" style="2" customWidth="1"/>
    <col min="10764" max="10772" width="0" style="2" hidden="1" customWidth="1"/>
    <col min="10773" max="11008" width="9" style="2"/>
    <col min="11009" max="11009" width="5.77734375" style="2" customWidth="1"/>
    <col min="11010" max="11010" width="16.109375" style="2" customWidth="1"/>
    <col min="11011" max="11011" width="5.77734375" style="2" customWidth="1"/>
    <col min="11012" max="11012" width="16.109375" style="2" customWidth="1"/>
    <col min="11013" max="11013" width="5.77734375" style="2" customWidth="1"/>
    <col min="11014" max="11014" width="16.109375" style="2" customWidth="1"/>
    <col min="11015" max="11015" width="5.77734375" style="2" customWidth="1"/>
    <col min="11016" max="11016" width="16.109375" style="2" customWidth="1"/>
    <col min="11017" max="11017" width="4.44140625" style="2" customWidth="1"/>
    <col min="11018" max="11018" width="16.109375" style="2" customWidth="1"/>
    <col min="11019" max="11019" width="9" style="2" customWidth="1"/>
    <col min="11020" max="11028" width="0" style="2" hidden="1" customWidth="1"/>
    <col min="11029" max="11264" width="9" style="2"/>
    <col min="11265" max="11265" width="5.77734375" style="2" customWidth="1"/>
    <col min="11266" max="11266" width="16.109375" style="2" customWidth="1"/>
    <col min="11267" max="11267" width="5.77734375" style="2" customWidth="1"/>
    <col min="11268" max="11268" width="16.109375" style="2" customWidth="1"/>
    <col min="11269" max="11269" width="5.77734375" style="2" customWidth="1"/>
    <col min="11270" max="11270" width="16.109375" style="2" customWidth="1"/>
    <col min="11271" max="11271" width="5.77734375" style="2" customWidth="1"/>
    <col min="11272" max="11272" width="16.109375" style="2" customWidth="1"/>
    <col min="11273" max="11273" width="4.44140625" style="2" customWidth="1"/>
    <col min="11274" max="11274" width="16.109375" style="2" customWidth="1"/>
    <col min="11275" max="11275" width="9" style="2" customWidth="1"/>
    <col min="11276" max="11284" width="0" style="2" hidden="1" customWidth="1"/>
    <col min="11285" max="11520" width="9" style="2"/>
    <col min="11521" max="11521" width="5.77734375" style="2" customWidth="1"/>
    <col min="11522" max="11522" width="16.109375" style="2" customWidth="1"/>
    <col min="11523" max="11523" width="5.77734375" style="2" customWidth="1"/>
    <col min="11524" max="11524" width="16.109375" style="2" customWidth="1"/>
    <col min="11525" max="11525" width="5.77734375" style="2" customWidth="1"/>
    <col min="11526" max="11526" width="16.109375" style="2" customWidth="1"/>
    <col min="11527" max="11527" width="5.77734375" style="2" customWidth="1"/>
    <col min="11528" max="11528" width="16.109375" style="2" customWidth="1"/>
    <col min="11529" max="11529" width="4.44140625" style="2" customWidth="1"/>
    <col min="11530" max="11530" width="16.109375" style="2" customWidth="1"/>
    <col min="11531" max="11531" width="9" style="2" customWidth="1"/>
    <col min="11532" max="11540" width="0" style="2" hidden="1" customWidth="1"/>
    <col min="11541" max="11776" width="9" style="2"/>
    <col min="11777" max="11777" width="5.77734375" style="2" customWidth="1"/>
    <col min="11778" max="11778" width="16.109375" style="2" customWidth="1"/>
    <col min="11779" max="11779" width="5.77734375" style="2" customWidth="1"/>
    <col min="11780" max="11780" width="16.109375" style="2" customWidth="1"/>
    <col min="11781" max="11781" width="5.77734375" style="2" customWidth="1"/>
    <col min="11782" max="11782" width="16.109375" style="2" customWidth="1"/>
    <col min="11783" max="11783" width="5.77734375" style="2" customWidth="1"/>
    <col min="11784" max="11784" width="16.109375" style="2" customWidth="1"/>
    <col min="11785" max="11785" width="4.44140625" style="2" customWidth="1"/>
    <col min="11786" max="11786" width="16.109375" style="2" customWidth="1"/>
    <col min="11787" max="11787" width="9" style="2" customWidth="1"/>
    <col min="11788" max="11796" width="0" style="2" hidden="1" customWidth="1"/>
    <col min="11797" max="12032" width="9" style="2"/>
    <col min="12033" max="12033" width="5.77734375" style="2" customWidth="1"/>
    <col min="12034" max="12034" width="16.109375" style="2" customWidth="1"/>
    <col min="12035" max="12035" width="5.77734375" style="2" customWidth="1"/>
    <col min="12036" max="12036" width="16.109375" style="2" customWidth="1"/>
    <col min="12037" max="12037" width="5.77734375" style="2" customWidth="1"/>
    <col min="12038" max="12038" width="16.109375" style="2" customWidth="1"/>
    <col min="12039" max="12039" width="5.77734375" style="2" customWidth="1"/>
    <col min="12040" max="12040" width="16.109375" style="2" customWidth="1"/>
    <col min="12041" max="12041" width="4.44140625" style="2" customWidth="1"/>
    <col min="12042" max="12042" width="16.109375" style="2" customWidth="1"/>
    <col min="12043" max="12043" width="9" style="2" customWidth="1"/>
    <col min="12044" max="12052" width="0" style="2" hidden="1" customWidth="1"/>
    <col min="12053" max="12288" width="9" style="2"/>
    <col min="12289" max="12289" width="5.77734375" style="2" customWidth="1"/>
    <col min="12290" max="12290" width="16.109375" style="2" customWidth="1"/>
    <col min="12291" max="12291" width="5.77734375" style="2" customWidth="1"/>
    <col min="12292" max="12292" width="16.109375" style="2" customWidth="1"/>
    <col min="12293" max="12293" width="5.77734375" style="2" customWidth="1"/>
    <col min="12294" max="12294" width="16.109375" style="2" customWidth="1"/>
    <col min="12295" max="12295" width="5.77734375" style="2" customWidth="1"/>
    <col min="12296" max="12296" width="16.109375" style="2" customWidth="1"/>
    <col min="12297" max="12297" width="4.44140625" style="2" customWidth="1"/>
    <col min="12298" max="12298" width="16.109375" style="2" customWidth="1"/>
    <col min="12299" max="12299" width="9" style="2" customWidth="1"/>
    <col min="12300" max="12308" width="0" style="2" hidden="1" customWidth="1"/>
    <col min="12309" max="12544" width="9" style="2"/>
    <col min="12545" max="12545" width="5.77734375" style="2" customWidth="1"/>
    <col min="12546" max="12546" width="16.109375" style="2" customWidth="1"/>
    <col min="12547" max="12547" width="5.77734375" style="2" customWidth="1"/>
    <col min="12548" max="12548" width="16.109375" style="2" customWidth="1"/>
    <col min="12549" max="12549" width="5.77734375" style="2" customWidth="1"/>
    <col min="12550" max="12550" width="16.109375" style="2" customWidth="1"/>
    <col min="12551" max="12551" width="5.77734375" style="2" customWidth="1"/>
    <col min="12552" max="12552" width="16.109375" style="2" customWidth="1"/>
    <col min="12553" max="12553" width="4.44140625" style="2" customWidth="1"/>
    <col min="12554" max="12554" width="16.109375" style="2" customWidth="1"/>
    <col min="12555" max="12555" width="9" style="2" customWidth="1"/>
    <col min="12556" max="12564" width="0" style="2" hidden="1" customWidth="1"/>
    <col min="12565" max="12800" width="9" style="2"/>
    <col min="12801" max="12801" width="5.77734375" style="2" customWidth="1"/>
    <col min="12802" max="12802" width="16.109375" style="2" customWidth="1"/>
    <col min="12803" max="12803" width="5.77734375" style="2" customWidth="1"/>
    <col min="12804" max="12804" width="16.109375" style="2" customWidth="1"/>
    <col min="12805" max="12805" width="5.77734375" style="2" customWidth="1"/>
    <col min="12806" max="12806" width="16.109375" style="2" customWidth="1"/>
    <col min="12807" max="12807" width="5.77734375" style="2" customWidth="1"/>
    <col min="12808" max="12808" width="16.109375" style="2" customWidth="1"/>
    <col min="12809" max="12809" width="4.44140625" style="2" customWidth="1"/>
    <col min="12810" max="12810" width="16.109375" style="2" customWidth="1"/>
    <col min="12811" max="12811" width="9" style="2" customWidth="1"/>
    <col min="12812" max="12820" width="0" style="2" hidden="1" customWidth="1"/>
    <col min="12821" max="13056" width="9" style="2"/>
    <col min="13057" max="13057" width="5.77734375" style="2" customWidth="1"/>
    <col min="13058" max="13058" width="16.109375" style="2" customWidth="1"/>
    <col min="13059" max="13059" width="5.77734375" style="2" customWidth="1"/>
    <col min="13060" max="13060" width="16.109375" style="2" customWidth="1"/>
    <col min="13061" max="13061" width="5.77734375" style="2" customWidth="1"/>
    <col min="13062" max="13062" width="16.109375" style="2" customWidth="1"/>
    <col min="13063" max="13063" width="5.77734375" style="2" customWidth="1"/>
    <col min="13064" max="13064" width="16.109375" style="2" customWidth="1"/>
    <col min="13065" max="13065" width="4.44140625" style="2" customWidth="1"/>
    <col min="13066" max="13066" width="16.109375" style="2" customWidth="1"/>
    <col min="13067" max="13067" width="9" style="2" customWidth="1"/>
    <col min="13068" max="13076" width="0" style="2" hidden="1" customWidth="1"/>
    <col min="13077" max="13312" width="9" style="2"/>
    <col min="13313" max="13313" width="5.77734375" style="2" customWidth="1"/>
    <col min="13314" max="13314" width="16.109375" style="2" customWidth="1"/>
    <col min="13315" max="13315" width="5.77734375" style="2" customWidth="1"/>
    <col min="13316" max="13316" width="16.109375" style="2" customWidth="1"/>
    <col min="13317" max="13317" width="5.77734375" style="2" customWidth="1"/>
    <col min="13318" max="13318" width="16.109375" style="2" customWidth="1"/>
    <col min="13319" max="13319" width="5.77734375" style="2" customWidth="1"/>
    <col min="13320" max="13320" width="16.109375" style="2" customWidth="1"/>
    <col min="13321" max="13321" width="4.44140625" style="2" customWidth="1"/>
    <col min="13322" max="13322" width="16.109375" style="2" customWidth="1"/>
    <col min="13323" max="13323" width="9" style="2" customWidth="1"/>
    <col min="13324" max="13332" width="0" style="2" hidden="1" customWidth="1"/>
    <col min="13333" max="13568" width="9" style="2"/>
    <col min="13569" max="13569" width="5.77734375" style="2" customWidth="1"/>
    <col min="13570" max="13570" width="16.109375" style="2" customWidth="1"/>
    <col min="13571" max="13571" width="5.77734375" style="2" customWidth="1"/>
    <col min="13572" max="13572" width="16.109375" style="2" customWidth="1"/>
    <col min="13573" max="13573" width="5.77734375" style="2" customWidth="1"/>
    <col min="13574" max="13574" width="16.109375" style="2" customWidth="1"/>
    <col min="13575" max="13575" width="5.77734375" style="2" customWidth="1"/>
    <col min="13576" max="13576" width="16.109375" style="2" customWidth="1"/>
    <col min="13577" max="13577" width="4.44140625" style="2" customWidth="1"/>
    <col min="13578" max="13578" width="16.109375" style="2" customWidth="1"/>
    <col min="13579" max="13579" width="9" style="2" customWidth="1"/>
    <col min="13580" max="13588" width="0" style="2" hidden="1" customWidth="1"/>
    <col min="13589" max="13824" width="9" style="2"/>
    <col min="13825" max="13825" width="5.77734375" style="2" customWidth="1"/>
    <col min="13826" max="13826" width="16.109375" style="2" customWidth="1"/>
    <col min="13827" max="13827" width="5.77734375" style="2" customWidth="1"/>
    <col min="13828" max="13828" width="16.109375" style="2" customWidth="1"/>
    <col min="13829" max="13829" width="5.77734375" style="2" customWidth="1"/>
    <col min="13830" max="13830" width="16.109375" style="2" customWidth="1"/>
    <col min="13831" max="13831" width="5.77734375" style="2" customWidth="1"/>
    <col min="13832" max="13832" width="16.109375" style="2" customWidth="1"/>
    <col min="13833" max="13833" width="4.44140625" style="2" customWidth="1"/>
    <col min="13834" max="13834" width="16.109375" style="2" customWidth="1"/>
    <col min="13835" max="13835" width="9" style="2" customWidth="1"/>
    <col min="13836" max="13844" width="0" style="2" hidden="1" customWidth="1"/>
    <col min="13845" max="14080" width="9" style="2"/>
    <col min="14081" max="14081" width="5.77734375" style="2" customWidth="1"/>
    <col min="14082" max="14082" width="16.109375" style="2" customWidth="1"/>
    <col min="14083" max="14083" width="5.77734375" style="2" customWidth="1"/>
    <col min="14084" max="14084" width="16.109375" style="2" customWidth="1"/>
    <col min="14085" max="14085" width="5.77734375" style="2" customWidth="1"/>
    <col min="14086" max="14086" width="16.109375" style="2" customWidth="1"/>
    <col min="14087" max="14087" width="5.77734375" style="2" customWidth="1"/>
    <col min="14088" max="14088" width="16.109375" style="2" customWidth="1"/>
    <col min="14089" max="14089" width="4.44140625" style="2" customWidth="1"/>
    <col min="14090" max="14090" width="16.109375" style="2" customWidth="1"/>
    <col min="14091" max="14091" width="9" style="2" customWidth="1"/>
    <col min="14092" max="14100" width="0" style="2" hidden="1" customWidth="1"/>
    <col min="14101" max="14336" width="9" style="2"/>
    <col min="14337" max="14337" width="5.77734375" style="2" customWidth="1"/>
    <col min="14338" max="14338" width="16.109375" style="2" customWidth="1"/>
    <col min="14339" max="14339" width="5.77734375" style="2" customWidth="1"/>
    <col min="14340" max="14340" width="16.109375" style="2" customWidth="1"/>
    <col min="14341" max="14341" width="5.77734375" style="2" customWidth="1"/>
    <col min="14342" max="14342" width="16.109375" style="2" customWidth="1"/>
    <col min="14343" max="14343" width="5.77734375" style="2" customWidth="1"/>
    <col min="14344" max="14344" width="16.109375" style="2" customWidth="1"/>
    <col min="14345" max="14345" width="4.44140625" style="2" customWidth="1"/>
    <col min="14346" max="14346" width="16.109375" style="2" customWidth="1"/>
    <col min="14347" max="14347" width="9" style="2" customWidth="1"/>
    <col min="14348" max="14356" width="0" style="2" hidden="1" customWidth="1"/>
    <col min="14357" max="14592" width="9" style="2"/>
    <col min="14593" max="14593" width="5.77734375" style="2" customWidth="1"/>
    <col min="14594" max="14594" width="16.109375" style="2" customWidth="1"/>
    <col min="14595" max="14595" width="5.77734375" style="2" customWidth="1"/>
    <col min="14596" max="14596" width="16.109375" style="2" customWidth="1"/>
    <col min="14597" max="14597" width="5.77734375" style="2" customWidth="1"/>
    <col min="14598" max="14598" width="16.109375" style="2" customWidth="1"/>
    <col min="14599" max="14599" width="5.77734375" style="2" customWidth="1"/>
    <col min="14600" max="14600" width="16.109375" style="2" customWidth="1"/>
    <col min="14601" max="14601" width="4.44140625" style="2" customWidth="1"/>
    <col min="14602" max="14602" width="16.109375" style="2" customWidth="1"/>
    <col min="14603" max="14603" width="9" style="2" customWidth="1"/>
    <col min="14604" max="14612" width="0" style="2" hidden="1" customWidth="1"/>
    <col min="14613" max="14848" width="9" style="2"/>
    <col min="14849" max="14849" width="5.77734375" style="2" customWidth="1"/>
    <col min="14850" max="14850" width="16.109375" style="2" customWidth="1"/>
    <col min="14851" max="14851" width="5.77734375" style="2" customWidth="1"/>
    <col min="14852" max="14852" width="16.109375" style="2" customWidth="1"/>
    <col min="14853" max="14853" width="5.77734375" style="2" customWidth="1"/>
    <col min="14854" max="14854" width="16.109375" style="2" customWidth="1"/>
    <col min="14855" max="14855" width="5.77734375" style="2" customWidth="1"/>
    <col min="14856" max="14856" width="16.109375" style="2" customWidth="1"/>
    <col min="14857" max="14857" width="4.44140625" style="2" customWidth="1"/>
    <col min="14858" max="14858" width="16.109375" style="2" customWidth="1"/>
    <col min="14859" max="14859" width="9" style="2" customWidth="1"/>
    <col min="14860" max="14868" width="0" style="2" hidden="1" customWidth="1"/>
    <col min="14869" max="15104" width="9" style="2"/>
    <col min="15105" max="15105" width="5.77734375" style="2" customWidth="1"/>
    <col min="15106" max="15106" width="16.109375" style="2" customWidth="1"/>
    <col min="15107" max="15107" width="5.77734375" style="2" customWidth="1"/>
    <col min="15108" max="15108" width="16.109375" style="2" customWidth="1"/>
    <col min="15109" max="15109" width="5.77734375" style="2" customWidth="1"/>
    <col min="15110" max="15110" width="16.109375" style="2" customWidth="1"/>
    <col min="15111" max="15111" width="5.77734375" style="2" customWidth="1"/>
    <col min="15112" max="15112" width="16.109375" style="2" customWidth="1"/>
    <col min="15113" max="15113" width="4.44140625" style="2" customWidth="1"/>
    <col min="15114" max="15114" width="16.109375" style="2" customWidth="1"/>
    <col min="15115" max="15115" width="9" style="2" customWidth="1"/>
    <col min="15116" max="15124" width="0" style="2" hidden="1" customWidth="1"/>
    <col min="15125" max="15360" width="9" style="2"/>
    <col min="15361" max="15361" width="5.77734375" style="2" customWidth="1"/>
    <col min="15362" max="15362" width="16.109375" style="2" customWidth="1"/>
    <col min="15363" max="15363" width="5.77734375" style="2" customWidth="1"/>
    <col min="15364" max="15364" width="16.109375" style="2" customWidth="1"/>
    <col min="15365" max="15365" width="5.77734375" style="2" customWidth="1"/>
    <col min="15366" max="15366" width="16.109375" style="2" customWidth="1"/>
    <col min="15367" max="15367" width="5.77734375" style="2" customWidth="1"/>
    <col min="15368" max="15368" width="16.109375" style="2" customWidth="1"/>
    <col min="15369" max="15369" width="4.44140625" style="2" customWidth="1"/>
    <col min="15370" max="15370" width="16.109375" style="2" customWidth="1"/>
    <col min="15371" max="15371" width="9" style="2" customWidth="1"/>
    <col min="15372" max="15380" width="0" style="2" hidden="1" customWidth="1"/>
    <col min="15381" max="15616" width="9" style="2"/>
    <col min="15617" max="15617" width="5.77734375" style="2" customWidth="1"/>
    <col min="15618" max="15618" width="16.109375" style="2" customWidth="1"/>
    <col min="15619" max="15619" width="5.77734375" style="2" customWidth="1"/>
    <col min="15620" max="15620" width="16.109375" style="2" customWidth="1"/>
    <col min="15621" max="15621" width="5.77734375" style="2" customWidth="1"/>
    <col min="15622" max="15622" width="16.109375" style="2" customWidth="1"/>
    <col min="15623" max="15623" width="5.77734375" style="2" customWidth="1"/>
    <col min="15624" max="15624" width="16.109375" style="2" customWidth="1"/>
    <col min="15625" max="15625" width="4.44140625" style="2" customWidth="1"/>
    <col min="15626" max="15626" width="16.109375" style="2" customWidth="1"/>
    <col min="15627" max="15627" width="9" style="2" customWidth="1"/>
    <col min="15628" max="15636" width="0" style="2" hidden="1" customWidth="1"/>
    <col min="15637" max="15872" width="9" style="2"/>
    <col min="15873" max="15873" width="5.77734375" style="2" customWidth="1"/>
    <col min="15874" max="15874" width="16.109375" style="2" customWidth="1"/>
    <col min="15875" max="15875" width="5.77734375" style="2" customWidth="1"/>
    <col min="15876" max="15876" width="16.109375" style="2" customWidth="1"/>
    <col min="15877" max="15877" width="5.77734375" style="2" customWidth="1"/>
    <col min="15878" max="15878" width="16.109375" style="2" customWidth="1"/>
    <col min="15879" max="15879" width="5.77734375" style="2" customWidth="1"/>
    <col min="15880" max="15880" width="16.109375" style="2" customWidth="1"/>
    <col min="15881" max="15881" width="4.44140625" style="2" customWidth="1"/>
    <col min="15882" max="15882" width="16.109375" style="2" customWidth="1"/>
    <col min="15883" max="15883" width="9" style="2" customWidth="1"/>
    <col min="15884" max="15892" width="0" style="2" hidden="1" customWidth="1"/>
    <col min="15893" max="16128" width="9" style="2"/>
    <col min="16129" max="16129" width="5.77734375" style="2" customWidth="1"/>
    <col min="16130" max="16130" width="16.109375" style="2" customWidth="1"/>
    <col min="16131" max="16131" width="5.77734375" style="2" customWidth="1"/>
    <col min="16132" max="16132" width="16.109375" style="2" customWidth="1"/>
    <col min="16133" max="16133" width="5.77734375" style="2" customWidth="1"/>
    <col min="16134" max="16134" width="16.109375" style="2" customWidth="1"/>
    <col min="16135" max="16135" width="5.77734375" style="2" customWidth="1"/>
    <col min="16136" max="16136" width="16.109375" style="2" customWidth="1"/>
    <col min="16137" max="16137" width="4.44140625" style="2" customWidth="1"/>
    <col min="16138" max="16138" width="16.109375" style="2" customWidth="1"/>
    <col min="16139" max="16139" width="9" style="2" customWidth="1"/>
    <col min="16140" max="16148" width="0" style="2" hidden="1" customWidth="1"/>
    <col min="16149" max="16384" width="9" style="2"/>
  </cols>
  <sheetData>
    <row r="1" spans="1:26" ht="22.2" customHeight="1" thickBot="1">
      <c r="A1" s="8" t="s">
        <v>222</v>
      </c>
      <c r="D1" s="8" t="str">
        <f>注意事項!J3</f>
        <v>高校用</v>
      </c>
      <c r="E1" s="329" t="s">
        <v>523</v>
      </c>
      <c r="F1" s="329"/>
      <c r="G1" s="329"/>
      <c r="H1" s="329"/>
      <c r="I1" s="329"/>
      <c r="J1" s="329"/>
      <c r="K1" s="329"/>
      <c r="L1" s="329"/>
      <c r="M1" s="329"/>
      <c r="N1" s="329"/>
      <c r="O1" s="329"/>
      <c r="P1" s="329"/>
      <c r="Q1" s="329"/>
      <c r="R1" s="329"/>
      <c r="S1" s="329"/>
      <c r="T1" s="329"/>
      <c r="U1" s="329"/>
    </row>
    <row r="2" spans="1:26" ht="24" customHeight="1" thickBot="1">
      <c r="B2" s="330" t="s">
        <v>516</v>
      </c>
      <c r="C2" s="331"/>
      <c r="D2" s="302"/>
      <c r="E2" s="303"/>
      <c r="F2" s="304"/>
      <c r="G2" s="334" t="s">
        <v>518</v>
      </c>
      <c r="H2" s="335"/>
      <c r="I2" s="335"/>
      <c r="J2" s="335"/>
      <c r="K2" s="335"/>
      <c r="L2" s="335"/>
      <c r="M2" s="335"/>
      <c r="N2" s="335"/>
      <c r="O2" s="335"/>
      <c r="P2" s="335"/>
      <c r="Q2" s="335"/>
      <c r="R2" s="335"/>
      <c r="S2" s="335"/>
      <c r="T2" s="335"/>
      <c r="U2" s="335"/>
      <c r="Y2" s="2">
        <f>D2</f>
        <v>0</v>
      </c>
    </row>
    <row r="3" spans="1:26" ht="24.6" customHeight="1" thickBot="1">
      <c r="A3" s="2">
        <v>1</v>
      </c>
      <c r="B3" s="324" t="s">
        <v>521</v>
      </c>
      <c r="C3" s="325"/>
      <c r="D3" s="315"/>
      <c r="E3" s="316"/>
      <c r="F3" s="317"/>
      <c r="G3" s="332" t="s">
        <v>522</v>
      </c>
      <c r="H3" s="333"/>
      <c r="I3" s="333"/>
      <c r="J3" s="333"/>
      <c r="K3" s="333"/>
      <c r="L3" s="333"/>
      <c r="M3" s="333"/>
      <c r="N3" s="333"/>
      <c r="O3" s="333"/>
      <c r="P3" s="333"/>
      <c r="Q3" s="333"/>
      <c r="R3" s="333"/>
      <c r="S3" s="333"/>
      <c r="T3" s="333"/>
      <c r="U3" s="333"/>
      <c r="X3" s="2">
        <v>1</v>
      </c>
      <c r="Y3" s="2" t="e">
        <f>VLOOKUP("*"&amp;$Y$2&amp;"*",高校所属一覧!D2:H113,1,FALSE)</f>
        <v>#N/A</v>
      </c>
      <c r="Z3" s="2" t="e">
        <f>VLOOKUP("*"&amp;Y2&amp;"*",高校所属一覧!B2:F113,5,FALSE)</f>
        <v>#N/A</v>
      </c>
    </row>
    <row r="4" spans="1:26" ht="27" customHeight="1">
      <c r="A4" s="2">
        <v>2</v>
      </c>
      <c r="B4" s="313" t="s">
        <v>223</v>
      </c>
      <c r="C4" s="314"/>
      <c r="D4" s="310" t="str">
        <f>IF(D3="","",VLOOKUP(①学校情報入力!D3,高校所属一覧!B:C,2,0))</f>
        <v/>
      </c>
      <c r="E4" s="311"/>
      <c r="F4" s="312"/>
      <c r="G4" s="305" t="s">
        <v>519</v>
      </c>
      <c r="H4" s="306"/>
      <c r="I4" s="306"/>
      <c r="J4" s="306"/>
      <c r="K4" s="306"/>
      <c r="X4" s="2">
        <v>2</v>
      </c>
      <c r="Y4" s="2" t="e">
        <f ca="1">VLOOKUP("*"&amp;$Y$2&amp;"*",OFFSET(高校所属一覧!$B$2:$F$113,Z3,0),1,FALSE)</f>
        <v>#N/A</v>
      </c>
      <c r="Z4" s="2" t="e">
        <f ca="1">VLOOKUP("*"&amp;$Y$2&amp;"*",OFFSET(高校所属一覧!$B$2:$F$113,Z3,0),5,FALSE)</f>
        <v>#N/A</v>
      </c>
    </row>
    <row r="5" spans="1:26" ht="27" customHeight="1">
      <c r="A5" s="2">
        <v>3</v>
      </c>
      <c r="B5" s="313" t="s">
        <v>224</v>
      </c>
      <c r="C5" s="314"/>
      <c r="D5" s="326" t="str">
        <f>IF(D3="","",D3)</f>
        <v/>
      </c>
      <c r="E5" s="327"/>
      <c r="F5" s="328"/>
      <c r="G5" s="305"/>
      <c r="H5" s="306"/>
      <c r="I5" s="306"/>
      <c r="J5" s="306"/>
      <c r="K5" s="306"/>
      <c r="X5" s="2">
        <v>3</v>
      </c>
      <c r="Y5" s="2" t="e">
        <f ca="1">VLOOKUP("*"&amp;$Y$2&amp;"*",OFFSET(高校所属一覧!$B$2:$F$113,Z4,0),1,FALSE)</f>
        <v>#N/A</v>
      </c>
      <c r="Z5" s="2" t="e">
        <f ca="1">VLOOKUP("*"&amp;$Y$2&amp;"*",OFFSET(高校所属一覧!$B$2:$F$113,Z4,0),5,FALSE)</f>
        <v>#N/A</v>
      </c>
    </row>
    <row r="6" spans="1:26" ht="27" customHeight="1">
      <c r="A6" s="2">
        <v>4</v>
      </c>
      <c r="B6" s="313" t="s">
        <v>225</v>
      </c>
      <c r="C6" s="314"/>
      <c r="D6" s="318" t="str">
        <f>IF(D3="","",VLOOKUP(D3,高校所属一覧!D:E,2,0))</f>
        <v/>
      </c>
      <c r="E6" s="319"/>
      <c r="F6" s="320"/>
      <c r="G6" s="305"/>
      <c r="H6" s="306"/>
      <c r="I6" s="306"/>
      <c r="J6" s="306"/>
      <c r="K6" s="306"/>
      <c r="X6" s="2">
        <v>4</v>
      </c>
      <c r="Y6" s="2" t="e">
        <f ca="1">VLOOKUP("*"&amp;$Y$2&amp;"*",OFFSET(高校所属一覧!$B$2:$F$113,Z5,0),1,FALSE)</f>
        <v>#N/A</v>
      </c>
      <c r="Z6" s="2" t="e">
        <f ca="1">VLOOKUP("*"&amp;$Y$2&amp;"*",OFFSET(高校所属一覧!$B$2:$F$113,Z5,0),5,FALSE)</f>
        <v>#N/A</v>
      </c>
    </row>
    <row r="7" spans="1:26" ht="27" customHeight="1">
      <c r="B7" s="313" t="s">
        <v>226</v>
      </c>
      <c r="C7" s="314"/>
      <c r="D7" s="321"/>
      <c r="E7" s="322"/>
      <c r="F7" s="323"/>
      <c r="G7" s="4" t="s">
        <v>93</v>
      </c>
      <c r="X7" s="2">
        <v>5</v>
      </c>
      <c r="Y7" s="2" t="e">
        <f ca="1">VLOOKUP("*"&amp;$Y$2&amp;"*",OFFSET(高校所属一覧!$B$2:$F$113,Z6,0),1,FALSE)</f>
        <v>#N/A</v>
      </c>
      <c r="Z7" s="2" t="e">
        <f ca="1">VLOOKUP("*"&amp;$Y$2&amp;"*",OFFSET(高校所属一覧!$B$2:$F$113,Z6,0),5,FALSE)</f>
        <v>#N/A</v>
      </c>
    </row>
    <row r="8" spans="1:26" ht="27" customHeight="1" thickBot="1">
      <c r="B8" s="313" t="s">
        <v>37</v>
      </c>
      <c r="C8" s="314"/>
      <c r="D8" s="307"/>
      <c r="E8" s="308"/>
      <c r="F8" s="309"/>
      <c r="G8" s="4" t="s">
        <v>131</v>
      </c>
      <c r="I8" s="3"/>
      <c r="X8" s="2">
        <v>6</v>
      </c>
      <c r="Y8" s="2" t="e">
        <f ca="1">VLOOKUP("*"&amp;$Y$2&amp;"*",OFFSET(高校所属一覧!$B$2:$F$113,Z7,0),1,FALSE)</f>
        <v>#N/A</v>
      </c>
      <c r="Z8" s="2" t="e">
        <f ca="1">VLOOKUP("*"&amp;$Y$2&amp;"*",OFFSET(高校所属一覧!$B$2:$F$113,Z7,0),5,FALSE)</f>
        <v>#N/A</v>
      </c>
    </row>
    <row r="9" spans="1:26" ht="30" customHeight="1" thickBot="1">
      <c r="A9" s="201"/>
      <c r="B9" s="297" t="s">
        <v>287</v>
      </c>
      <c r="C9" s="298"/>
      <c r="D9" s="250"/>
      <c r="E9" s="251" t="s">
        <v>288</v>
      </c>
      <c r="F9" s="64"/>
      <c r="G9" s="201"/>
      <c r="H9" s="64"/>
      <c r="M9"/>
      <c r="X9" s="2">
        <v>7</v>
      </c>
      <c r="Y9" s="2" t="e">
        <f ca="1">VLOOKUP("*"&amp;$Y$2&amp;"*",OFFSET(高校所属一覧!$B$2:$F$113,Z8,0),1,FALSE)</f>
        <v>#N/A</v>
      </c>
      <c r="Z9" s="2" t="e">
        <f ca="1">VLOOKUP("*"&amp;$Y$2&amp;"*",OFFSET(高校所属一覧!$B$2:$F$113,Z8,0),5,FALSE)</f>
        <v>#N/A</v>
      </c>
    </row>
    <row r="10" spans="1:26" ht="28.5" customHeight="1" thickBot="1">
      <c r="A10" s="201"/>
      <c r="B10" s="299" t="s">
        <v>227</v>
      </c>
      <c r="C10" s="300"/>
      <c r="D10" s="300"/>
      <c r="E10" s="300"/>
      <c r="F10" s="300"/>
      <c r="G10" s="300"/>
      <c r="H10" s="300"/>
      <c r="I10" s="301"/>
      <c r="M10"/>
      <c r="X10" s="2">
        <v>8</v>
      </c>
      <c r="Y10" s="2" t="e">
        <f ca="1">VLOOKUP("*"&amp;$Y$2&amp;"*",OFFSET(高校所属一覧!$B$2:$F$113,Z9,0),1,FALSE)</f>
        <v>#N/A</v>
      </c>
      <c r="Z10" s="2" t="e">
        <f ca="1">VLOOKUP("*"&amp;$Y$2&amp;"*",OFFSET(高校所属一覧!$B$2:$F$113,Z9,0),5,FALSE)</f>
        <v>#N/A</v>
      </c>
    </row>
    <row r="11" spans="1:26" ht="28.5" customHeight="1" thickBot="1">
      <c r="A11" s="201"/>
      <c r="B11" s="302"/>
      <c r="C11" s="303"/>
      <c r="D11" s="303"/>
      <c r="E11" s="304"/>
      <c r="F11" s="303"/>
      <c r="G11" s="303"/>
      <c r="H11" s="303"/>
      <c r="I11" s="304"/>
      <c r="M11"/>
      <c r="X11" s="2">
        <v>9</v>
      </c>
      <c r="Y11" s="2" t="e">
        <f ca="1">VLOOKUP("*"&amp;$Y$2&amp;"*",OFFSET(高校所属一覧!$B$2:$F$113,Z10,0),1,FALSE)</f>
        <v>#N/A</v>
      </c>
      <c r="Z11" s="2" t="e">
        <f ca="1">VLOOKUP("*"&amp;$Y$2&amp;"*",OFFSET(高校所属一覧!$B$2:$F$113,Z10,0),5,FALSE)</f>
        <v>#N/A</v>
      </c>
    </row>
    <row r="12" spans="1:26" ht="28.5" customHeight="1" thickBot="1">
      <c r="A12" s="201"/>
      <c r="B12" s="302"/>
      <c r="C12" s="303"/>
      <c r="D12" s="303"/>
      <c r="E12" s="304"/>
      <c r="F12" s="303"/>
      <c r="G12" s="303"/>
      <c r="H12" s="303"/>
      <c r="I12" s="304"/>
      <c r="M12"/>
      <c r="X12" s="2">
        <v>10</v>
      </c>
      <c r="Y12" s="2" t="e">
        <f ca="1">VLOOKUP("*"&amp;$Y$2&amp;"*",OFFSET(高校所属一覧!$B$2:$F$113,Z11,0),1,FALSE)</f>
        <v>#N/A</v>
      </c>
      <c r="Z12" s="2" t="e">
        <f ca="1">VLOOKUP("*"&amp;$Y$2&amp;"*",OFFSET(高校所属一覧!$B$2:$F$113,Z11,0),5,FALSE)</f>
        <v>#N/A</v>
      </c>
    </row>
    <row r="13" spans="1:26">
      <c r="A13" s="201"/>
      <c r="B13" s="64"/>
      <c r="C13" s="201"/>
      <c r="D13" s="64"/>
      <c r="E13" s="201"/>
      <c r="F13" s="64"/>
      <c r="G13" s="201"/>
      <c r="H13" s="64"/>
      <c r="M13"/>
      <c r="X13" s="2">
        <v>11</v>
      </c>
      <c r="Y13" s="2" t="e">
        <f ca="1">VLOOKUP("*"&amp;$Y$2&amp;"*",OFFSET(高校所属一覧!$B$2:$F$113,Z12,0),1,FALSE)</f>
        <v>#N/A</v>
      </c>
      <c r="Z13" s="2" t="e">
        <f ca="1">VLOOKUP("*"&amp;$Y$2&amp;"*",OFFSET(高校所属一覧!$B$2:$F$113,Z12,0),5,FALSE)</f>
        <v>#N/A</v>
      </c>
    </row>
    <row r="14" spans="1:26">
      <c r="A14" s="201"/>
      <c r="B14" s="64"/>
      <c r="C14" s="201"/>
      <c r="D14" s="64"/>
      <c r="E14" s="201"/>
      <c r="F14" s="64"/>
      <c r="G14" s="201"/>
      <c r="H14" s="64"/>
      <c r="M14"/>
      <c r="X14" s="2">
        <v>12</v>
      </c>
      <c r="Y14" s="2" t="e">
        <f ca="1">VLOOKUP("*"&amp;$Y$2&amp;"*",OFFSET(高校所属一覧!$B$2:$F$113,Z13,0),1,FALSE)</f>
        <v>#N/A</v>
      </c>
      <c r="Z14" s="2" t="e">
        <f ca="1">VLOOKUP("*"&amp;$Y$2&amp;"*",OFFSET(高校所属一覧!$B$2:$F$113,Z13,0),5,FALSE)</f>
        <v>#N/A</v>
      </c>
    </row>
    <row r="15" spans="1:26">
      <c r="A15" s="201"/>
      <c r="B15" s="64"/>
      <c r="C15" s="201"/>
      <c r="D15" s="64"/>
      <c r="E15" s="201"/>
      <c r="F15" s="64"/>
      <c r="G15" s="201"/>
      <c r="H15" s="64"/>
      <c r="M15"/>
      <c r="X15" s="2">
        <v>13</v>
      </c>
      <c r="Y15" s="2" t="e">
        <f ca="1">VLOOKUP("*"&amp;$Y$2&amp;"*",OFFSET(高校所属一覧!$B$2:$F$113,Z14,0),1,FALSE)</f>
        <v>#N/A</v>
      </c>
      <c r="Z15" s="2" t="e">
        <f ca="1">VLOOKUP("*"&amp;$Y$2&amp;"*",OFFSET(高校所属一覧!$B$2:$F$113,Z14,0),5,FALSE)</f>
        <v>#N/A</v>
      </c>
    </row>
    <row r="16" spans="1:26">
      <c r="A16" s="201"/>
      <c r="B16" s="64"/>
      <c r="C16" s="201"/>
      <c r="D16" s="64"/>
      <c r="E16" s="201"/>
      <c r="F16" s="64"/>
      <c r="G16" s="201"/>
      <c r="H16" s="64"/>
      <c r="M16"/>
      <c r="X16" s="2">
        <v>14</v>
      </c>
      <c r="Y16" s="2" t="e">
        <f ca="1">VLOOKUP("*"&amp;$Y$2&amp;"*",OFFSET(高校所属一覧!$B$2:$F$113,Z15,0),1,FALSE)</f>
        <v>#N/A</v>
      </c>
      <c r="Z16" s="2" t="e">
        <f ca="1">VLOOKUP("*"&amp;$Y$2&amp;"*",OFFSET(高校所属一覧!$B$2:$F$113,Z15,0),5,FALSE)</f>
        <v>#N/A</v>
      </c>
    </row>
    <row r="17" spans="1:26">
      <c r="A17" s="201"/>
      <c r="B17" s="64"/>
      <c r="C17" s="201"/>
      <c r="D17" s="64"/>
      <c r="E17" s="201"/>
      <c r="F17" s="64"/>
      <c r="G17" s="201"/>
      <c r="H17" s="64"/>
      <c r="M17"/>
      <c r="X17" s="2">
        <v>15</v>
      </c>
      <c r="Y17" s="2" t="e">
        <f ca="1">VLOOKUP("*"&amp;$Y$2&amp;"*",OFFSET(高校所属一覧!$B$2:$F$113,Z16,0),1,FALSE)</f>
        <v>#N/A</v>
      </c>
      <c r="Z17" s="2" t="e">
        <f ca="1">VLOOKUP("*"&amp;$Y$2&amp;"*",OFFSET(高校所属一覧!$B$2:$F$113,Z16,0),5,FALSE)</f>
        <v>#N/A</v>
      </c>
    </row>
    <row r="18" spans="1:26">
      <c r="A18" s="201"/>
      <c r="B18" s="64"/>
      <c r="C18" s="201"/>
      <c r="D18" s="64"/>
      <c r="E18" s="201"/>
      <c r="F18" s="64"/>
      <c r="G18" s="201"/>
      <c r="H18" s="64"/>
      <c r="M18"/>
      <c r="X18" s="2">
        <v>16</v>
      </c>
      <c r="Y18" s="2" t="e">
        <f ca="1">VLOOKUP("*"&amp;$Y$2&amp;"*",OFFSET(高校所属一覧!$B$2:$F$113,Z17,0),1,FALSE)</f>
        <v>#N/A</v>
      </c>
      <c r="Z18" s="2" t="e">
        <f ca="1">VLOOKUP("*"&amp;$Y$2&amp;"*",OFFSET(高校所属一覧!$B$2:$F$113,Z17,0),5,FALSE)</f>
        <v>#N/A</v>
      </c>
    </row>
    <row r="19" spans="1:26">
      <c r="A19" s="201"/>
      <c r="B19" s="64"/>
      <c r="C19" s="201"/>
      <c r="D19" s="64"/>
      <c r="E19" s="201"/>
      <c r="F19" s="64"/>
      <c r="G19" s="201"/>
      <c r="H19" s="64"/>
      <c r="M19"/>
      <c r="X19" s="2">
        <v>17</v>
      </c>
      <c r="Y19" s="2" t="e">
        <f ca="1">VLOOKUP("*"&amp;$Y$2&amp;"*",OFFSET(高校所属一覧!$B$2:$F$113,Z18,0),1,FALSE)</f>
        <v>#N/A</v>
      </c>
      <c r="Z19" s="2" t="e">
        <f ca="1">VLOOKUP("*"&amp;$Y$2&amp;"*",OFFSET(高校所属一覧!$B$2:$F$113,Z18,0),5,FALSE)</f>
        <v>#N/A</v>
      </c>
    </row>
    <row r="20" spans="1:26">
      <c r="A20" s="201"/>
      <c r="B20" s="64"/>
      <c r="C20" s="201"/>
      <c r="D20" s="64"/>
      <c r="E20" s="201"/>
      <c r="F20" s="64"/>
      <c r="G20" s="201"/>
      <c r="H20" s="64"/>
      <c r="M20"/>
    </row>
    <row r="21" spans="1:26">
      <c r="A21" s="201"/>
      <c r="B21" s="64"/>
      <c r="C21" s="201"/>
      <c r="D21" s="64"/>
      <c r="E21" s="201"/>
      <c r="F21" s="64"/>
      <c r="G21" s="201"/>
      <c r="H21" s="64"/>
      <c r="M21"/>
    </row>
    <row r="22" spans="1:26">
      <c r="A22" s="201"/>
      <c r="B22" s="64"/>
      <c r="C22" s="201"/>
      <c r="D22" s="64"/>
      <c r="E22" s="201"/>
      <c r="F22" s="64"/>
      <c r="G22" s="201"/>
      <c r="H22" s="64"/>
      <c r="M22"/>
    </row>
    <row r="23" spans="1:26">
      <c r="A23" s="201"/>
      <c r="B23" s="64"/>
      <c r="C23" s="201"/>
      <c r="D23" s="64"/>
      <c r="E23" s="201"/>
      <c r="F23" s="64"/>
      <c r="G23" s="201"/>
      <c r="H23" s="64"/>
      <c r="M23"/>
    </row>
    <row r="24" spans="1:26">
      <c r="A24" s="201"/>
      <c r="B24" s="64"/>
      <c r="C24" s="201"/>
      <c r="D24" s="64"/>
      <c r="E24" s="201"/>
      <c r="F24" s="64"/>
      <c r="G24" s="201"/>
      <c r="H24" s="64"/>
      <c r="M24"/>
    </row>
    <row r="25" spans="1:26">
      <c r="A25" s="201"/>
      <c r="B25" s="64"/>
      <c r="C25" s="201"/>
      <c r="D25" s="64"/>
      <c r="E25" s="201"/>
      <c r="F25" s="64"/>
      <c r="G25" s="201"/>
      <c r="H25" s="64"/>
      <c r="M25"/>
    </row>
    <row r="26" spans="1:26">
      <c r="A26" s="201"/>
      <c r="B26" s="64"/>
      <c r="C26" s="201"/>
      <c r="D26" s="64"/>
      <c r="E26" s="201"/>
      <c r="F26" s="64"/>
      <c r="G26" s="201"/>
      <c r="H26" s="64"/>
      <c r="M26"/>
    </row>
    <row r="27" spans="1:26">
      <c r="A27" s="201"/>
      <c r="B27" s="64"/>
      <c r="C27" s="201"/>
      <c r="D27" s="64"/>
      <c r="E27" s="201"/>
      <c r="F27" s="64"/>
      <c r="G27" s="201"/>
      <c r="H27" s="64"/>
      <c r="M27"/>
    </row>
    <row r="28" spans="1:26">
      <c r="A28" s="201"/>
      <c r="B28" s="64"/>
      <c r="C28" s="201"/>
      <c r="D28" s="64"/>
      <c r="E28" s="201"/>
      <c r="F28" s="64"/>
      <c r="G28" s="201"/>
      <c r="H28" s="64"/>
      <c r="M28"/>
    </row>
    <row r="29" spans="1:26">
      <c r="A29" s="201"/>
      <c r="B29" s="64"/>
      <c r="C29" s="201"/>
      <c r="D29" s="64"/>
      <c r="E29" s="201"/>
      <c r="F29" s="64"/>
      <c r="G29" s="201"/>
      <c r="H29" s="64"/>
      <c r="M29"/>
    </row>
    <row r="30" spans="1:26">
      <c r="A30" s="201"/>
      <c r="B30" s="64"/>
      <c r="C30" s="201"/>
      <c r="D30" s="64"/>
      <c r="E30" s="201"/>
      <c r="F30" s="64"/>
      <c r="G30" s="201"/>
      <c r="H30" s="64"/>
      <c r="M30"/>
    </row>
    <row r="31" spans="1:26">
      <c r="A31" s="201"/>
      <c r="B31" s="64"/>
      <c r="C31" s="201"/>
      <c r="D31" s="64"/>
      <c r="E31" s="201"/>
      <c r="F31" s="64"/>
      <c r="G31" s="201"/>
      <c r="H31" s="64"/>
      <c r="M31"/>
    </row>
    <row r="32" spans="1:26">
      <c r="A32" s="201"/>
      <c r="B32" s="64"/>
      <c r="C32" s="201"/>
      <c r="D32" s="64"/>
      <c r="E32" s="201"/>
      <c r="F32" s="64"/>
      <c r="G32" s="201"/>
      <c r="H32" s="64"/>
      <c r="M32"/>
    </row>
    <row r="33" spans="1:13">
      <c r="A33" s="201"/>
      <c r="B33" s="64"/>
      <c r="C33" s="201"/>
      <c r="D33" s="64"/>
      <c r="E33" s="201"/>
      <c r="F33" s="64"/>
      <c r="G33" s="64"/>
      <c r="H33" s="64"/>
      <c r="M33"/>
    </row>
    <row r="34" spans="1:13">
      <c r="A34" s="201"/>
      <c r="B34" s="64"/>
      <c r="C34" s="201"/>
      <c r="D34" s="64"/>
      <c r="E34" s="201"/>
      <c r="F34" s="64"/>
      <c r="G34" s="64"/>
      <c r="H34" s="64"/>
      <c r="M34"/>
    </row>
    <row r="35" spans="1:13">
      <c r="A35" s="201"/>
      <c r="B35" s="64"/>
      <c r="C35" s="201"/>
      <c r="D35" s="64"/>
      <c r="E35" s="201"/>
      <c r="F35" s="64"/>
      <c r="G35" s="64"/>
      <c r="H35" s="64"/>
      <c r="M35"/>
    </row>
    <row r="36" spans="1:13">
      <c r="A36" s="201"/>
      <c r="B36" s="64"/>
      <c r="C36" s="201"/>
      <c r="D36" s="64"/>
      <c r="E36" s="201"/>
      <c r="F36" s="64"/>
      <c r="G36" s="64"/>
      <c r="H36" s="64"/>
      <c r="M36"/>
    </row>
    <row r="37" spans="1:13">
      <c r="A37" s="201"/>
      <c r="B37" s="64"/>
      <c r="C37" s="201"/>
      <c r="D37" s="64"/>
      <c r="E37" s="201"/>
      <c r="F37" s="64"/>
      <c r="G37" s="64"/>
      <c r="H37" s="64"/>
      <c r="M37"/>
    </row>
    <row r="38" spans="1:13">
      <c r="A38" s="201"/>
      <c r="B38" s="64"/>
      <c r="C38" s="201"/>
      <c r="D38" s="64"/>
      <c r="E38" s="201"/>
      <c r="F38" s="64"/>
      <c r="G38" s="64"/>
      <c r="H38" s="64"/>
      <c r="M38"/>
    </row>
    <row r="39" spans="1:13">
      <c r="A39" s="201"/>
      <c r="B39" s="64"/>
      <c r="C39" s="201"/>
      <c r="D39" s="64"/>
      <c r="E39" s="201"/>
      <c r="F39" s="64"/>
      <c r="G39" s="64"/>
      <c r="H39" s="64"/>
      <c r="M39"/>
    </row>
    <row r="40" spans="1:13">
      <c r="A40" s="201"/>
      <c r="B40" s="64"/>
      <c r="C40" s="201"/>
      <c r="D40" s="64"/>
      <c r="E40" s="201"/>
      <c r="F40" s="64"/>
      <c r="G40" s="64"/>
      <c r="H40" s="64"/>
      <c r="M40"/>
    </row>
    <row r="41" spans="1:13">
      <c r="A41" s="201"/>
      <c r="B41" s="64"/>
      <c r="C41" s="201"/>
      <c r="D41" s="64"/>
      <c r="E41" s="201"/>
      <c r="F41" s="64"/>
      <c r="G41" s="64"/>
      <c r="H41" s="64"/>
      <c r="M41"/>
    </row>
    <row r="42" spans="1:13">
      <c r="A42" s="201"/>
      <c r="B42" s="64"/>
      <c r="C42" s="201"/>
      <c r="D42" s="64"/>
      <c r="E42" s="201"/>
      <c r="F42" s="64"/>
      <c r="G42" s="64"/>
      <c r="H42" s="64"/>
      <c r="M42"/>
    </row>
    <row r="43" spans="1:13">
      <c r="A43" s="201"/>
      <c r="B43" s="64"/>
      <c r="C43" s="201"/>
      <c r="D43" s="64"/>
      <c r="E43" s="201"/>
      <c r="F43" s="64"/>
      <c r="M43"/>
    </row>
    <row r="44" spans="1:13">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sheetData>
  <sheetProtection sheet="1" selectLockedCells="1"/>
  <mergeCells count="24">
    <mergeCell ref="E1:U1"/>
    <mergeCell ref="B2:C2"/>
    <mergeCell ref="D2:F2"/>
    <mergeCell ref="G3:U3"/>
    <mergeCell ref="G2:U2"/>
    <mergeCell ref="G4:K6"/>
    <mergeCell ref="D8:F8"/>
    <mergeCell ref="D4:F4"/>
    <mergeCell ref="B5:C5"/>
    <mergeCell ref="D3:F3"/>
    <mergeCell ref="D6:F6"/>
    <mergeCell ref="D7:F7"/>
    <mergeCell ref="B6:C6"/>
    <mergeCell ref="B7:C7"/>
    <mergeCell ref="B8:C8"/>
    <mergeCell ref="B4:C4"/>
    <mergeCell ref="B3:C3"/>
    <mergeCell ref="D5:F5"/>
    <mergeCell ref="B9:C9"/>
    <mergeCell ref="B10:I10"/>
    <mergeCell ref="B11:E11"/>
    <mergeCell ref="F11:I11"/>
    <mergeCell ref="B12:E12"/>
    <mergeCell ref="F12:I12"/>
  </mergeCells>
  <phoneticPr fontId="3"/>
  <dataValidations count="5">
    <dataValidation imeMode="on" allowBlank="1" showInputMessage="1" showErrorMessage="1" sqref="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C8 IY6:IY8 SU6:SU8 ACQ6:ACQ8 AMM6:AMM8 AWI6:AWI8 BGE6:BGE8 BQA6:BQA8 BZW6:BZW8 CJS6:CJS8 CTO6:CTO8 DDK6:DDK8 DNG6:DNG8 DXC6:DXC8 EGY6:EGY8 EQU6:EQU8 FAQ6:FAQ8 FKM6:FKM8 FUI6:FUI8 GEE6:GEE8 GOA6:GOA8 GXW6:GXW8 HHS6:HHS8 HRO6:HRO8 IBK6:IBK8 ILG6:ILG8 IVC6:IVC8 JEY6:JEY8 JOU6:JOU8 JYQ6:JYQ8 KIM6:KIM8 KSI6:KSI8 LCE6:LCE8 LMA6:LMA8 LVW6:LVW8 MFS6:MFS8 MPO6:MPO8 MZK6:MZK8 NJG6:NJG8 NTC6:NTC8 OCY6:OCY8 OMU6:OMU8 OWQ6:OWQ8 PGM6:PGM8 PQI6:PQI8 QAE6:QAE8 QKA6:QKA8 QTW6:QTW8 RDS6:RDS8 RNO6:RNO8 RXK6:RXK8 SHG6:SHG8 SRC6:SRC8 TAY6:TAY8 TKU6:TKU8 TUQ6:TUQ8 UEM6:UEM8 UOI6:UOI8 UYE6:UYE8 VIA6:VIA8 VRW6:VRW8 WBS6:WBS8 WLO6:WLO8 WVK6:WVK8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C4"/>
    <dataValidation imeMode="off" allowBlank="1" showInputMessage="1" showErrorMessage="1" sqref="D8:F8 IZ8:JB8 SV8:SX8 ACR8:ACT8 AMN8:AMP8 AWJ8:AWL8 BGF8:BGH8 BQB8:BQD8 BZX8:BZZ8 CJT8:CJV8 CTP8:CTR8 DDL8:DDN8 DNH8:DNJ8 DXD8:DXF8 EGZ8:EHB8 EQV8:EQX8 FAR8:FAT8 FKN8:FKP8 FUJ8:FUL8 GEF8:GEH8 GOB8:GOD8 GXX8:GXZ8 HHT8:HHV8 HRP8:HRR8 IBL8:IBN8 ILH8:ILJ8 IVD8:IVF8 JEZ8:JFB8 JOV8:JOX8 JYR8:JYT8 KIN8:KIP8 KSJ8:KSL8 LCF8:LCH8 LMB8:LMD8 LVX8:LVZ8 MFT8:MFV8 MPP8:MPR8 MZL8:MZN8 NJH8:NJJ8 NTD8:NTF8 OCZ8:ODB8 OMV8:OMX8 OWR8:OWT8 PGN8:PGP8 PQJ8:PQL8 QAF8:QAH8 QKB8:QKD8 QTX8:QTZ8 RDT8:RDV8 RNP8:RNR8 RXL8:RXN8 SHH8:SHJ8 SRD8:SRF8 TAZ8:TBB8 TKV8:TKX8 TUR8:TUT8 UEN8:UEP8 UOJ8:UOL8 UYF8:UYH8 VIB8:VID8 VRX8:VRZ8 WBT8:WBV8 WLP8:WLR8 WVL8:WVN8 D65544:F6554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D131080:F131080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D196616:F196616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D262152:F262152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D327688:F327688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D393224:F393224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D458760:F458760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D524296:F524296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D589832:F589832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D655368:F655368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D720904:F720904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D786440:F786440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D851976:F851976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D917512:F917512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D983048:F983048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983048:WVN983048"/>
    <dataValidation imeMode="hiragana" allowBlank="1" showInputMessage="1" showErrorMessage="1" sqref="D7:F7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D2:F2"/>
    <dataValidation imeMode="halfKatakana" allowBlank="1" showInputMessage="1" showErrorMessage="1" sqref="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2:F65542 IZ65542:JB65542 SV65542:SX65542 ACR65542:ACT65542 AMN65542:AMP65542 AWJ65542:AWL65542 BGF65542:BGH65542 BQB65542:BQD65542 BZX65542:BZZ65542 CJT65542:CJV65542 CTP65542:CTR65542 DDL65542:DDN65542 DNH65542:DNJ65542 DXD65542:DXF65542 EGZ65542:EHB65542 EQV65542:EQX65542 FAR65542:FAT65542 FKN65542:FKP65542 FUJ65542:FUL65542 GEF65542:GEH65542 GOB65542:GOD65542 GXX65542:GXZ65542 HHT65542:HHV65542 HRP65542:HRR65542 IBL65542:IBN65542 ILH65542:ILJ65542 IVD65542:IVF65542 JEZ65542:JFB65542 JOV65542:JOX65542 JYR65542:JYT65542 KIN65542:KIP65542 KSJ65542:KSL65542 LCF65542:LCH65542 LMB65542:LMD65542 LVX65542:LVZ65542 MFT65542:MFV65542 MPP65542:MPR65542 MZL65542:MZN65542 NJH65542:NJJ65542 NTD65542:NTF65542 OCZ65542:ODB65542 OMV65542:OMX65542 OWR65542:OWT65542 PGN65542:PGP65542 PQJ65542:PQL65542 QAF65542:QAH65542 QKB65542:QKD65542 QTX65542:QTZ65542 RDT65542:RDV65542 RNP65542:RNR65542 RXL65542:RXN65542 SHH65542:SHJ65542 SRD65542:SRF65542 TAZ65542:TBB65542 TKV65542:TKX65542 TUR65542:TUT65542 UEN65542:UEP65542 UOJ65542:UOL65542 UYF65542:UYH65542 VIB65542:VID65542 VRX65542:VRZ65542 WBT65542:WBV65542 WLP65542:WLR65542 WVL65542:WVN65542 D131078:F131078 IZ131078:JB131078 SV131078:SX131078 ACR131078:ACT131078 AMN131078:AMP131078 AWJ131078:AWL131078 BGF131078:BGH131078 BQB131078:BQD131078 BZX131078:BZZ131078 CJT131078:CJV131078 CTP131078:CTR131078 DDL131078:DDN131078 DNH131078:DNJ131078 DXD131078:DXF131078 EGZ131078:EHB131078 EQV131078:EQX131078 FAR131078:FAT131078 FKN131078:FKP131078 FUJ131078:FUL131078 GEF131078:GEH131078 GOB131078:GOD131078 GXX131078:GXZ131078 HHT131078:HHV131078 HRP131078:HRR131078 IBL131078:IBN131078 ILH131078:ILJ131078 IVD131078:IVF131078 JEZ131078:JFB131078 JOV131078:JOX131078 JYR131078:JYT131078 KIN131078:KIP131078 KSJ131078:KSL131078 LCF131078:LCH131078 LMB131078:LMD131078 LVX131078:LVZ131078 MFT131078:MFV131078 MPP131078:MPR131078 MZL131078:MZN131078 NJH131078:NJJ131078 NTD131078:NTF131078 OCZ131078:ODB131078 OMV131078:OMX131078 OWR131078:OWT131078 PGN131078:PGP131078 PQJ131078:PQL131078 QAF131078:QAH131078 QKB131078:QKD131078 QTX131078:QTZ131078 RDT131078:RDV131078 RNP131078:RNR131078 RXL131078:RXN131078 SHH131078:SHJ131078 SRD131078:SRF131078 TAZ131078:TBB131078 TKV131078:TKX131078 TUR131078:TUT131078 UEN131078:UEP131078 UOJ131078:UOL131078 UYF131078:UYH131078 VIB131078:VID131078 VRX131078:VRZ131078 WBT131078:WBV131078 WLP131078:WLR131078 WVL131078:WVN131078 D196614:F196614 IZ196614:JB196614 SV196614:SX196614 ACR196614:ACT196614 AMN196614:AMP196614 AWJ196614:AWL196614 BGF196614:BGH196614 BQB196614:BQD196614 BZX196614:BZZ196614 CJT196614:CJV196614 CTP196614:CTR196614 DDL196614:DDN196614 DNH196614:DNJ196614 DXD196614:DXF196614 EGZ196614:EHB196614 EQV196614:EQX196614 FAR196614:FAT196614 FKN196614:FKP196614 FUJ196614:FUL196614 GEF196614:GEH196614 GOB196614:GOD196614 GXX196614:GXZ196614 HHT196614:HHV196614 HRP196614:HRR196614 IBL196614:IBN196614 ILH196614:ILJ196614 IVD196614:IVF196614 JEZ196614:JFB196614 JOV196614:JOX196614 JYR196614:JYT196614 KIN196614:KIP196614 KSJ196614:KSL196614 LCF196614:LCH196614 LMB196614:LMD196614 LVX196614:LVZ196614 MFT196614:MFV196614 MPP196614:MPR196614 MZL196614:MZN196614 NJH196614:NJJ196614 NTD196614:NTF196614 OCZ196614:ODB196614 OMV196614:OMX196614 OWR196614:OWT196614 PGN196614:PGP196614 PQJ196614:PQL196614 QAF196614:QAH196614 QKB196614:QKD196614 QTX196614:QTZ196614 RDT196614:RDV196614 RNP196614:RNR196614 RXL196614:RXN196614 SHH196614:SHJ196614 SRD196614:SRF196614 TAZ196614:TBB196614 TKV196614:TKX196614 TUR196614:TUT196614 UEN196614:UEP196614 UOJ196614:UOL196614 UYF196614:UYH196614 VIB196614:VID196614 VRX196614:VRZ196614 WBT196614:WBV196614 WLP196614:WLR196614 WVL196614:WVN196614 D262150:F262150 IZ262150:JB262150 SV262150:SX262150 ACR262150:ACT262150 AMN262150:AMP262150 AWJ262150:AWL262150 BGF262150:BGH262150 BQB262150:BQD262150 BZX262150:BZZ262150 CJT262150:CJV262150 CTP262150:CTR262150 DDL262150:DDN262150 DNH262150:DNJ262150 DXD262150:DXF262150 EGZ262150:EHB262150 EQV262150:EQX262150 FAR262150:FAT262150 FKN262150:FKP262150 FUJ262150:FUL262150 GEF262150:GEH262150 GOB262150:GOD262150 GXX262150:GXZ262150 HHT262150:HHV262150 HRP262150:HRR262150 IBL262150:IBN262150 ILH262150:ILJ262150 IVD262150:IVF262150 JEZ262150:JFB262150 JOV262150:JOX262150 JYR262150:JYT262150 KIN262150:KIP262150 KSJ262150:KSL262150 LCF262150:LCH262150 LMB262150:LMD262150 LVX262150:LVZ262150 MFT262150:MFV262150 MPP262150:MPR262150 MZL262150:MZN262150 NJH262150:NJJ262150 NTD262150:NTF262150 OCZ262150:ODB262150 OMV262150:OMX262150 OWR262150:OWT262150 PGN262150:PGP262150 PQJ262150:PQL262150 QAF262150:QAH262150 QKB262150:QKD262150 QTX262150:QTZ262150 RDT262150:RDV262150 RNP262150:RNR262150 RXL262150:RXN262150 SHH262150:SHJ262150 SRD262150:SRF262150 TAZ262150:TBB262150 TKV262150:TKX262150 TUR262150:TUT262150 UEN262150:UEP262150 UOJ262150:UOL262150 UYF262150:UYH262150 VIB262150:VID262150 VRX262150:VRZ262150 WBT262150:WBV262150 WLP262150:WLR262150 WVL262150:WVN262150 D327686:F327686 IZ327686:JB327686 SV327686:SX327686 ACR327686:ACT327686 AMN327686:AMP327686 AWJ327686:AWL327686 BGF327686:BGH327686 BQB327686:BQD327686 BZX327686:BZZ327686 CJT327686:CJV327686 CTP327686:CTR327686 DDL327686:DDN327686 DNH327686:DNJ327686 DXD327686:DXF327686 EGZ327686:EHB327686 EQV327686:EQX327686 FAR327686:FAT327686 FKN327686:FKP327686 FUJ327686:FUL327686 GEF327686:GEH327686 GOB327686:GOD327686 GXX327686:GXZ327686 HHT327686:HHV327686 HRP327686:HRR327686 IBL327686:IBN327686 ILH327686:ILJ327686 IVD327686:IVF327686 JEZ327686:JFB327686 JOV327686:JOX327686 JYR327686:JYT327686 KIN327686:KIP327686 KSJ327686:KSL327686 LCF327686:LCH327686 LMB327686:LMD327686 LVX327686:LVZ327686 MFT327686:MFV327686 MPP327686:MPR327686 MZL327686:MZN327686 NJH327686:NJJ327686 NTD327686:NTF327686 OCZ327686:ODB327686 OMV327686:OMX327686 OWR327686:OWT327686 PGN327686:PGP327686 PQJ327686:PQL327686 QAF327686:QAH327686 QKB327686:QKD327686 QTX327686:QTZ327686 RDT327686:RDV327686 RNP327686:RNR327686 RXL327686:RXN327686 SHH327686:SHJ327686 SRD327686:SRF327686 TAZ327686:TBB327686 TKV327686:TKX327686 TUR327686:TUT327686 UEN327686:UEP327686 UOJ327686:UOL327686 UYF327686:UYH327686 VIB327686:VID327686 VRX327686:VRZ327686 WBT327686:WBV327686 WLP327686:WLR327686 WVL327686:WVN327686 D393222:F393222 IZ393222:JB393222 SV393222:SX393222 ACR393222:ACT393222 AMN393222:AMP393222 AWJ393222:AWL393222 BGF393222:BGH393222 BQB393222:BQD393222 BZX393222:BZZ393222 CJT393222:CJV393222 CTP393222:CTR393222 DDL393222:DDN393222 DNH393222:DNJ393222 DXD393222:DXF393222 EGZ393222:EHB393222 EQV393222:EQX393222 FAR393222:FAT393222 FKN393222:FKP393222 FUJ393222:FUL393222 GEF393222:GEH393222 GOB393222:GOD393222 GXX393222:GXZ393222 HHT393222:HHV393222 HRP393222:HRR393222 IBL393222:IBN393222 ILH393222:ILJ393222 IVD393222:IVF393222 JEZ393222:JFB393222 JOV393222:JOX393222 JYR393222:JYT393222 KIN393222:KIP393222 KSJ393222:KSL393222 LCF393222:LCH393222 LMB393222:LMD393222 LVX393222:LVZ393222 MFT393222:MFV393222 MPP393222:MPR393222 MZL393222:MZN393222 NJH393222:NJJ393222 NTD393222:NTF393222 OCZ393222:ODB393222 OMV393222:OMX393222 OWR393222:OWT393222 PGN393222:PGP393222 PQJ393222:PQL393222 QAF393222:QAH393222 QKB393222:QKD393222 QTX393222:QTZ393222 RDT393222:RDV393222 RNP393222:RNR393222 RXL393222:RXN393222 SHH393222:SHJ393222 SRD393222:SRF393222 TAZ393222:TBB393222 TKV393222:TKX393222 TUR393222:TUT393222 UEN393222:UEP393222 UOJ393222:UOL393222 UYF393222:UYH393222 VIB393222:VID393222 VRX393222:VRZ393222 WBT393222:WBV393222 WLP393222:WLR393222 WVL393222:WVN393222 D458758:F458758 IZ458758:JB458758 SV458758:SX458758 ACR458758:ACT458758 AMN458758:AMP458758 AWJ458758:AWL458758 BGF458758:BGH458758 BQB458758:BQD458758 BZX458758:BZZ458758 CJT458758:CJV458758 CTP458758:CTR458758 DDL458758:DDN458758 DNH458758:DNJ458758 DXD458758:DXF458758 EGZ458758:EHB458758 EQV458758:EQX458758 FAR458758:FAT458758 FKN458758:FKP458758 FUJ458758:FUL458758 GEF458758:GEH458758 GOB458758:GOD458758 GXX458758:GXZ458758 HHT458758:HHV458758 HRP458758:HRR458758 IBL458758:IBN458758 ILH458758:ILJ458758 IVD458758:IVF458758 JEZ458758:JFB458758 JOV458758:JOX458758 JYR458758:JYT458758 KIN458758:KIP458758 KSJ458758:KSL458758 LCF458758:LCH458758 LMB458758:LMD458758 LVX458758:LVZ458758 MFT458758:MFV458758 MPP458758:MPR458758 MZL458758:MZN458758 NJH458758:NJJ458758 NTD458758:NTF458758 OCZ458758:ODB458758 OMV458758:OMX458758 OWR458758:OWT458758 PGN458758:PGP458758 PQJ458758:PQL458758 QAF458758:QAH458758 QKB458758:QKD458758 QTX458758:QTZ458758 RDT458758:RDV458758 RNP458758:RNR458758 RXL458758:RXN458758 SHH458758:SHJ458758 SRD458758:SRF458758 TAZ458758:TBB458758 TKV458758:TKX458758 TUR458758:TUT458758 UEN458758:UEP458758 UOJ458758:UOL458758 UYF458758:UYH458758 VIB458758:VID458758 VRX458758:VRZ458758 WBT458758:WBV458758 WLP458758:WLR458758 WVL458758:WVN458758 D524294:F524294 IZ524294:JB524294 SV524294:SX524294 ACR524294:ACT524294 AMN524294:AMP524294 AWJ524294:AWL524294 BGF524294:BGH524294 BQB524294:BQD524294 BZX524294:BZZ524294 CJT524294:CJV524294 CTP524294:CTR524294 DDL524294:DDN524294 DNH524294:DNJ524294 DXD524294:DXF524294 EGZ524294:EHB524294 EQV524294:EQX524294 FAR524294:FAT524294 FKN524294:FKP524294 FUJ524294:FUL524294 GEF524294:GEH524294 GOB524294:GOD524294 GXX524294:GXZ524294 HHT524294:HHV524294 HRP524294:HRR524294 IBL524294:IBN524294 ILH524294:ILJ524294 IVD524294:IVF524294 JEZ524294:JFB524294 JOV524294:JOX524294 JYR524294:JYT524294 KIN524294:KIP524294 KSJ524294:KSL524294 LCF524294:LCH524294 LMB524294:LMD524294 LVX524294:LVZ524294 MFT524294:MFV524294 MPP524294:MPR524294 MZL524294:MZN524294 NJH524294:NJJ524294 NTD524294:NTF524294 OCZ524294:ODB524294 OMV524294:OMX524294 OWR524294:OWT524294 PGN524294:PGP524294 PQJ524294:PQL524294 QAF524294:QAH524294 QKB524294:QKD524294 QTX524294:QTZ524294 RDT524294:RDV524294 RNP524294:RNR524294 RXL524294:RXN524294 SHH524294:SHJ524294 SRD524294:SRF524294 TAZ524294:TBB524294 TKV524294:TKX524294 TUR524294:TUT524294 UEN524294:UEP524294 UOJ524294:UOL524294 UYF524294:UYH524294 VIB524294:VID524294 VRX524294:VRZ524294 WBT524294:WBV524294 WLP524294:WLR524294 WVL524294:WVN524294 D589830:F589830 IZ589830:JB589830 SV589830:SX589830 ACR589830:ACT589830 AMN589830:AMP589830 AWJ589830:AWL589830 BGF589830:BGH589830 BQB589830:BQD589830 BZX589830:BZZ589830 CJT589830:CJV589830 CTP589830:CTR589830 DDL589830:DDN589830 DNH589830:DNJ589830 DXD589830:DXF589830 EGZ589830:EHB589830 EQV589830:EQX589830 FAR589830:FAT589830 FKN589830:FKP589830 FUJ589830:FUL589830 GEF589830:GEH589830 GOB589830:GOD589830 GXX589830:GXZ589830 HHT589830:HHV589830 HRP589830:HRR589830 IBL589830:IBN589830 ILH589830:ILJ589830 IVD589830:IVF589830 JEZ589830:JFB589830 JOV589830:JOX589830 JYR589830:JYT589830 KIN589830:KIP589830 KSJ589830:KSL589830 LCF589830:LCH589830 LMB589830:LMD589830 LVX589830:LVZ589830 MFT589830:MFV589830 MPP589830:MPR589830 MZL589830:MZN589830 NJH589830:NJJ589830 NTD589830:NTF589830 OCZ589830:ODB589830 OMV589830:OMX589830 OWR589830:OWT589830 PGN589830:PGP589830 PQJ589830:PQL589830 QAF589830:QAH589830 QKB589830:QKD589830 QTX589830:QTZ589830 RDT589830:RDV589830 RNP589830:RNR589830 RXL589830:RXN589830 SHH589830:SHJ589830 SRD589830:SRF589830 TAZ589830:TBB589830 TKV589830:TKX589830 TUR589830:TUT589830 UEN589830:UEP589830 UOJ589830:UOL589830 UYF589830:UYH589830 VIB589830:VID589830 VRX589830:VRZ589830 WBT589830:WBV589830 WLP589830:WLR589830 WVL589830:WVN589830 D655366:F655366 IZ655366:JB655366 SV655366:SX655366 ACR655366:ACT655366 AMN655366:AMP655366 AWJ655366:AWL655366 BGF655366:BGH655366 BQB655366:BQD655366 BZX655366:BZZ655366 CJT655366:CJV655366 CTP655366:CTR655366 DDL655366:DDN655366 DNH655366:DNJ655366 DXD655366:DXF655366 EGZ655366:EHB655366 EQV655366:EQX655366 FAR655366:FAT655366 FKN655366:FKP655366 FUJ655366:FUL655366 GEF655366:GEH655366 GOB655366:GOD655366 GXX655366:GXZ655366 HHT655366:HHV655366 HRP655366:HRR655366 IBL655366:IBN655366 ILH655366:ILJ655366 IVD655366:IVF655366 JEZ655366:JFB655366 JOV655366:JOX655366 JYR655366:JYT655366 KIN655366:KIP655366 KSJ655366:KSL655366 LCF655366:LCH655366 LMB655366:LMD655366 LVX655366:LVZ655366 MFT655366:MFV655366 MPP655366:MPR655366 MZL655366:MZN655366 NJH655366:NJJ655366 NTD655366:NTF655366 OCZ655366:ODB655366 OMV655366:OMX655366 OWR655366:OWT655366 PGN655366:PGP655366 PQJ655366:PQL655366 QAF655366:QAH655366 QKB655366:QKD655366 QTX655366:QTZ655366 RDT655366:RDV655366 RNP655366:RNR655366 RXL655366:RXN655366 SHH655366:SHJ655366 SRD655366:SRF655366 TAZ655366:TBB655366 TKV655366:TKX655366 TUR655366:TUT655366 UEN655366:UEP655366 UOJ655366:UOL655366 UYF655366:UYH655366 VIB655366:VID655366 VRX655366:VRZ655366 WBT655366:WBV655366 WLP655366:WLR655366 WVL655366:WVN655366 D720902:F720902 IZ720902:JB720902 SV720902:SX720902 ACR720902:ACT720902 AMN720902:AMP720902 AWJ720902:AWL720902 BGF720902:BGH720902 BQB720902:BQD720902 BZX720902:BZZ720902 CJT720902:CJV720902 CTP720902:CTR720902 DDL720902:DDN720902 DNH720902:DNJ720902 DXD720902:DXF720902 EGZ720902:EHB720902 EQV720902:EQX720902 FAR720902:FAT720902 FKN720902:FKP720902 FUJ720902:FUL720902 GEF720902:GEH720902 GOB720902:GOD720902 GXX720902:GXZ720902 HHT720902:HHV720902 HRP720902:HRR720902 IBL720902:IBN720902 ILH720902:ILJ720902 IVD720902:IVF720902 JEZ720902:JFB720902 JOV720902:JOX720902 JYR720902:JYT720902 KIN720902:KIP720902 KSJ720902:KSL720902 LCF720902:LCH720902 LMB720902:LMD720902 LVX720902:LVZ720902 MFT720902:MFV720902 MPP720902:MPR720902 MZL720902:MZN720902 NJH720902:NJJ720902 NTD720902:NTF720902 OCZ720902:ODB720902 OMV720902:OMX720902 OWR720902:OWT720902 PGN720902:PGP720902 PQJ720902:PQL720902 QAF720902:QAH720902 QKB720902:QKD720902 QTX720902:QTZ720902 RDT720902:RDV720902 RNP720902:RNR720902 RXL720902:RXN720902 SHH720902:SHJ720902 SRD720902:SRF720902 TAZ720902:TBB720902 TKV720902:TKX720902 TUR720902:TUT720902 UEN720902:UEP720902 UOJ720902:UOL720902 UYF720902:UYH720902 VIB720902:VID720902 VRX720902:VRZ720902 WBT720902:WBV720902 WLP720902:WLR720902 WVL720902:WVN720902 D786438:F786438 IZ786438:JB786438 SV786438:SX786438 ACR786438:ACT786438 AMN786438:AMP786438 AWJ786438:AWL786438 BGF786438:BGH786438 BQB786438:BQD786438 BZX786438:BZZ786438 CJT786438:CJV786438 CTP786438:CTR786438 DDL786438:DDN786438 DNH786438:DNJ786438 DXD786438:DXF786438 EGZ786438:EHB786438 EQV786438:EQX786438 FAR786438:FAT786438 FKN786438:FKP786438 FUJ786438:FUL786438 GEF786438:GEH786438 GOB786438:GOD786438 GXX786438:GXZ786438 HHT786438:HHV786438 HRP786438:HRR786438 IBL786438:IBN786438 ILH786438:ILJ786438 IVD786438:IVF786438 JEZ786438:JFB786438 JOV786438:JOX786438 JYR786438:JYT786438 KIN786438:KIP786438 KSJ786438:KSL786438 LCF786438:LCH786438 LMB786438:LMD786438 LVX786438:LVZ786438 MFT786438:MFV786438 MPP786438:MPR786438 MZL786438:MZN786438 NJH786438:NJJ786438 NTD786438:NTF786438 OCZ786438:ODB786438 OMV786438:OMX786438 OWR786438:OWT786438 PGN786438:PGP786438 PQJ786438:PQL786438 QAF786438:QAH786438 QKB786438:QKD786438 QTX786438:QTZ786438 RDT786438:RDV786438 RNP786438:RNR786438 RXL786438:RXN786438 SHH786438:SHJ786438 SRD786438:SRF786438 TAZ786438:TBB786438 TKV786438:TKX786438 TUR786438:TUT786438 UEN786438:UEP786438 UOJ786438:UOL786438 UYF786438:UYH786438 VIB786438:VID786438 VRX786438:VRZ786438 WBT786438:WBV786438 WLP786438:WLR786438 WVL786438:WVN786438 D851974:F851974 IZ851974:JB851974 SV851974:SX851974 ACR851974:ACT851974 AMN851974:AMP851974 AWJ851974:AWL851974 BGF851974:BGH851974 BQB851974:BQD851974 BZX851974:BZZ851974 CJT851974:CJV851974 CTP851974:CTR851974 DDL851974:DDN851974 DNH851974:DNJ851974 DXD851974:DXF851974 EGZ851974:EHB851974 EQV851974:EQX851974 FAR851974:FAT851974 FKN851974:FKP851974 FUJ851974:FUL851974 GEF851974:GEH851974 GOB851974:GOD851974 GXX851974:GXZ851974 HHT851974:HHV851974 HRP851974:HRR851974 IBL851974:IBN851974 ILH851974:ILJ851974 IVD851974:IVF851974 JEZ851974:JFB851974 JOV851974:JOX851974 JYR851974:JYT851974 KIN851974:KIP851974 KSJ851974:KSL851974 LCF851974:LCH851974 LMB851974:LMD851974 LVX851974:LVZ851974 MFT851974:MFV851974 MPP851974:MPR851974 MZL851974:MZN851974 NJH851974:NJJ851974 NTD851974:NTF851974 OCZ851974:ODB851974 OMV851974:OMX851974 OWR851974:OWT851974 PGN851974:PGP851974 PQJ851974:PQL851974 QAF851974:QAH851974 QKB851974:QKD851974 QTX851974:QTZ851974 RDT851974:RDV851974 RNP851974:RNR851974 RXL851974:RXN851974 SHH851974:SHJ851974 SRD851974:SRF851974 TAZ851974:TBB851974 TKV851974:TKX851974 TUR851974:TUT851974 UEN851974:UEP851974 UOJ851974:UOL851974 UYF851974:UYH851974 VIB851974:VID851974 VRX851974:VRZ851974 WBT851974:WBV851974 WLP851974:WLR851974 WVL851974:WVN851974 D917510:F917510 IZ917510:JB917510 SV917510:SX917510 ACR917510:ACT917510 AMN917510:AMP917510 AWJ917510:AWL917510 BGF917510:BGH917510 BQB917510:BQD917510 BZX917510:BZZ917510 CJT917510:CJV917510 CTP917510:CTR917510 DDL917510:DDN917510 DNH917510:DNJ917510 DXD917510:DXF917510 EGZ917510:EHB917510 EQV917510:EQX917510 FAR917510:FAT917510 FKN917510:FKP917510 FUJ917510:FUL917510 GEF917510:GEH917510 GOB917510:GOD917510 GXX917510:GXZ917510 HHT917510:HHV917510 HRP917510:HRR917510 IBL917510:IBN917510 ILH917510:ILJ917510 IVD917510:IVF917510 JEZ917510:JFB917510 JOV917510:JOX917510 JYR917510:JYT917510 KIN917510:KIP917510 KSJ917510:KSL917510 LCF917510:LCH917510 LMB917510:LMD917510 LVX917510:LVZ917510 MFT917510:MFV917510 MPP917510:MPR917510 MZL917510:MZN917510 NJH917510:NJJ917510 NTD917510:NTF917510 OCZ917510:ODB917510 OMV917510:OMX917510 OWR917510:OWT917510 PGN917510:PGP917510 PQJ917510:PQL917510 QAF917510:QAH917510 QKB917510:QKD917510 QTX917510:QTZ917510 RDT917510:RDV917510 RNP917510:RNR917510 RXL917510:RXN917510 SHH917510:SHJ917510 SRD917510:SRF917510 TAZ917510:TBB917510 TKV917510:TKX917510 TUR917510:TUT917510 UEN917510:UEP917510 UOJ917510:UOL917510 UYF917510:UYH917510 VIB917510:VID917510 VRX917510:VRZ917510 WBT917510:WBV917510 WLP917510:WLR917510 WVL917510:WVN917510 D983046:F983046 IZ983046:JB983046 SV983046:SX983046 ACR983046:ACT983046 AMN983046:AMP983046 AWJ983046:AWL983046 BGF983046:BGH983046 BQB983046:BQD983046 BZX983046:BZZ983046 CJT983046:CJV983046 CTP983046:CTR983046 DDL983046:DDN983046 DNH983046:DNJ983046 DXD983046:DXF983046 EGZ983046:EHB983046 EQV983046:EQX983046 FAR983046:FAT983046 FKN983046:FKP983046 FUJ983046:FUL983046 GEF983046:GEH983046 GOB983046:GOD983046 GXX983046:GXZ983046 HHT983046:HHV983046 HRP983046:HRR983046 IBL983046:IBN983046 ILH983046:ILJ983046 IVD983046:IVF983046 JEZ983046:JFB983046 JOV983046:JOX983046 JYR983046:JYT983046 KIN983046:KIP983046 KSJ983046:KSL983046 LCF983046:LCH983046 LMB983046:LMD983046 LVX983046:LVZ983046 MFT983046:MFV983046 MPP983046:MPR983046 MZL983046:MZN983046 NJH983046:NJJ983046 NTD983046:NTF983046 OCZ983046:ODB983046 OMV983046:OMX983046 OWR983046:OWT983046 PGN983046:PGP983046 PQJ983046:PQL983046 QAF983046:QAH983046 QKB983046:QKD983046 QTX983046:QTZ983046 RDT983046:RDV983046 RNP983046:RNR983046 RXL983046:RXN983046 SHH983046:SHJ983046 SRD983046:SRF983046 TAZ983046:TBB983046 TKV983046:TKX983046 TUR983046:TUT983046 UEN983046:UEP983046 UOJ983046:UOL983046 UYF983046:UYH983046 VIB983046:VID983046 VRX983046:VRZ983046 WBT983046:WBV983046 WLP983046:WLR983046 WVL983046:WVN983046"/>
    <dataValidation type="list" imeMode="hiragana" allowBlank="1" showInputMessage="1" showErrorMessage="1" sqref="D3:F3">
      <formula1>$Y$3:$Y$19</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4"/>
  <sheetViews>
    <sheetView zoomScaleNormal="100" workbookViewId="0">
      <pane ySplit="9" topLeftCell="A10" activePane="bottomLeft" state="frozen"/>
      <selection pane="bottomLeft" activeCell="O23" sqref="O23"/>
    </sheetView>
  </sheetViews>
  <sheetFormatPr defaultColWidth="9" defaultRowHeight="13.2"/>
  <cols>
    <col min="1" max="1" width="4.44140625" style="1" bestFit="1" customWidth="1"/>
    <col min="2" max="2" width="9" style="1"/>
    <col min="3" max="4" width="17.44140625" style="1" customWidth="1"/>
    <col min="5" max="5" width="12.44140625" style="1" customWidth="1"/>
    <col min="6" max="7" width="5.44140625" style="1" bestFit="1" customWidth="1"/>
    <col min="8" max="11" width="12.33203125" style="1" customWidth="1"/>
    <col min="12" max="12" width="3.6640625" style="1" hidden="1" customWidth="1"/>
    <col min="13" max="13" width="5.5546875" style="1" bestFit="1" customWidth="1"/>
    <col min="14" max="16" width="9" style="1"/>
    <col min="17" max="18" width="9" style="1" hidden="1" customWidth="1"/>
    <col min="19" max="19" width="13.88671875" style="2" hidden="1" customWidth="1"/>
    <col min="20" max="20" width="13.88671875" style="1" hidden="1" customWidth="1"/>
    <col min="21" max="21" width="9" style="1" hidden="1" customWidth="1"/>
    <col min="22" max="22" width="6.44140625" style="1" hidden="1" customWidth="1"/>
    <col min="23" max="24" width="16.109375" style="1" hidden="1" customWidth="1"/>
    <col min="25" max="26" width="5.44140625" style="1" hidden="1" customWidth="1"/>
    <col min="27" max="27" width="9.44140625" style="5" hidden="1" customWidth="1"/>
    <col min="28" max="28" width="6.44140625" style="1" hidden="1" customWidth="1"/>
    <col min="29" max="30" width="16.109375" style="1" hidden="1" customWidth="1"/>
    <col min="31" max="32" width="5.44140625" style="1" hidden="1" customWidth="1"/>
    <col min="33" max="33" width="9.44140625" style="1" hidden="1" customWidth="1"/>
    <col min="34" max="42" width="9" style="1" hidden="1" customWidth="1"/>
    <col min="43" max="58" width="9" style="1" customWidth="1"/>
    <col min="59" max="16384" width="9" style="1"/>
  </cols>
  <sheetData>
    <row r="1" spans="1:41" ht="16.2">
      <c r="A1" s="8" t="s">
        <v>76</v>
      </c>
    </row>
    <row r="2" spans="1:41">
      <c r="A2" s="3"/>
    </row>
    <row r="3" spans="1:41" ht="13.8" thickBot="1">
      <c r="A3" s="3"/>
      <c r="B3" s="134" t="s">
        <v>172</v>
      </c>
      <c r="C3" s="23"/>
      <c r="D3" s="23"/>
      <c r="E3" s="23"/>
      <c r="F3" s="23"/>
      <c r="G3" s="23"/>
      <c r="H3" s="23"/>
      <c r="I3" s="23"/>
      <c r="J3" s="23"/>
      <c r="K3" s="23"/>
      <c r="M3" s="336" t="s">
        <v>164</v>
      </c>
      <c r="N3" s="336"/>
      <c r="O3" s="336"/>
    </row>
    <row r="4" spans="1:41" ht="13.8" thickBot="1">
      <c r="A4" s="3"/>
      <c r="B4" s="134" t="s">
        <v>173</v>
      </c>
      <c r="C4" s="23"/>
      <c r="D4" s="23"/>
      <c r="E4" s="23"/>
      <c r="F4" s="23"/>
      <c r="G4" s="23"/>
      <c r="H4" s="23"/>
      <c r="I4" s="23"/>
      <c r="J4" s="23"/>
      <c r="K4" s="23"/>
      <c r="L4" s="111"/>
      <c r="M4" s="138"/>
      <c r="N4" s="137" t="s">
        <v>165</v>
      </c>
      <c r="O4" s="136" t="s">
        <v>166</v>
      </c>
    </row>
    <row r="5" spans="1:41">
      <c r="A5" s="3"/>
      <c r="B5" s="43" t="s">
        <v>151</v>
      </c>
      <c r="C5" s="23"/>
      <c r="D5" s="23"/>
      <c r="E5" s="23"/>
      <c r="F5" s="23"/>
      <c r="G5" s="23"/>
      <c r="H5" s="23"/>
      <c r="I5" s="23"/>
      <c r="J5" s="23"/>
      <c r="K5" s="23"/>
      <c r="M5" s="139" t="s">
        <v>167</v>
      </c>
      <c r="N5" s="195"/>
      <c r="O5" s="197"/>
    </row>
    <row r="6" spans="1:41" ht="13.8" thickBot="1">
      <c r="A6" s="3"/>
      <c r="B6" s="43" t="s">
        <v>161</v>
      </c>
      <c r="C6" s="23"/>
      <c r="D6" s="23"/>
      <c r="E6" s="23"/>
      <c r="F6" s="23"/>
      <c r="G6" s="23"/>
      <c r="H6" s="23"/>
      <c r="I6" s="23"/>
      <c r="J6" s="23"/>
      <c r="K6" s="23"/>
      <c r="M6" s="140" t="s">
        <v>168</v>
      </c>
      <c r="N6" s="196"/>
      <c r="O6" s="198"/>
    </row>
    <row r="7" spans="1:41" ht="13.8" thickBot="1"/>
    <row r="8" spans="1:41" ht="36.75" customHeight="1">
      <c r="A8" s="24"/>
      <c r="B8" s="33" t="s">
        <v>115</v>
      </c>
      <c r="C8" s="33" t="s">
        <v>129</v>
      </c>
      <c r="D8" s="33" t="s">
        <v>130</v>
      </c>
      <c r="E8" s="216"/>
      <c r="F8" s="25" t="s">
        <v>38</v>
      </c>
      <c r="G8" s="27" t="s">
        <v>39</v>
      </c>
      <c r="H8" s="24" t="s">
        <v>41</v>
      </c>
      <c r="I8" s="27" t="s">
        <v>42</v>
      </c>
      <c r="J8" s="24" t="s">
        <v>230</v>
      </c>
      <c r="K8" s="27" t="s">
        <v>231</v>
      </c>
      <c r="L8" s="30"/>
      <c r="M8" s="233"/>
      <c r="N8" s="31" t="s">
        <v>45</v>
      </c>
      <c r="O8" s="31" t="s">
        <v>46</v>
      </c>
    </row>
    <row r="9" spans="1:41" ht="13.8" thickBot="1">
      <c r="A9" s="34" t="s">
        <v>43</v>
      </c>
      <c r="B9" s="19" t="s">
        <v>297</v>
      </c>
      <c r="C9" s="19" t="s">
        <v>44</v>
      </c>
      <c r="D9" s="19" t="s">
        <v>112</v>
      </c>
      <c r="E9" s="217"/>
      <c r="F9" s="19" t="s">
        <v>2</v>
      </c>
      <c r="G9" s="29">
        <v>2</v>
      </c>
      <c r="H9" s="28" t="s">
        <v>96</v>
      </c>
      <c r="I9" s="29">
        <v>12.53</v>
      </c>
      <c r="J9" s="28" t="s">
        <v>292</v>
      </c>
      <c r="K9" s="29" t="s">
        <v>293</v>
      </c>
      <c r="L9" s="28"/>
      <c r="M9" s="234"/>
      <c r="N9" s="32" t="s">
        <v>61</v>
      </c>
      <c r="O9" s="32" t="s">
        <v>95</v>
      </c>
      <c r="V9" s="5" t="s">
        <v>74</v>
      </c>
      <c r="W9" s="5" t="s">
        <v>47</v>
      </c>
      <c r="X9" s="5" t="s">
        <v>113</v>
      </c>
      <c r="Y9" s="5" t="s">
        <v>38</v>
      </c>
      <c r="Z9" s="5" t="s">
        <v>1</v>
      </c>
      <c r="AA9" s="10" t="s">
        <v>162</v>
      </c>
      <c r="AB9" s="5" t="s">
        <v>74</v>
      </c>
      <c r="AC9" s="5" t="s">
        <v>47</v>
      </c>
      <c r="AD9" s="5" t="s">
        <v>113</v>
      </c>
      <c r="AE9" s="5" t="s">
        <v>38</v>
      </c>
      <c r="AF9" s="5" t="s">
        <v>1</v>
      </c>
      <c r="AG9" s="5" t="s">
        <v>162</v>
      </c>
      <c r="AH9" s="1" t="s">
        <v>163</v>
      </c>
      <c r="AI9" s="1">
        <f>COUNT(AI10:AI99)</f>
        <v>0</v>
      </c>
      <c r="AJ9" s="1" t="s">
        <v>169</v>
      </c>
      <c r="AK9" s="1">
        <f>COUNT(AK10:AK99)</f>
        <v>0</v>
      </c>
      <c r="AL9" s="1" t="s">
        <v>170</v>
      </c>
      <c r="AM9" s="1">
        <f>COUNT(AM10:AM99)</f>
        <v>0</v>
      </c>
      <c r="AN9" s="1" t="s">
        <v>171</v>
      </c>
      <c r="AO9" s="1">
        <f>COUNT(AO10:AO99)</f>
        <v>0</v>
      </c>
    </row>
    <row r="10" spans="1:41">
      <c r="A10" s="35">
        <v>1</v>
      </c>
      <c r="B10" s="60"/>
      <c r="C10" s="60"/>
      <c r="D10" s="60"/>
      <c r="E10" s="218"/>
      <c r="F10" s="60"/>
      <c r="G10" s="61"/>
      <c r="H10" s="62"/>
      <c r="I10" s="194"/>
      <c r="J10" s="62"/>
      <c r="K10" s="194"/>
      <c r="L10" s="62"/>
      <c r="M10" s="235"/>
      <c r="N10" s="63"/>
      <c r="O10" s="63"/>
      <c r="S10" s="67"/>
      <c r="T10" s="68"/>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 t="shared" ref="AI10:AI41" si="10">IF(AND(F10="男",N10="○"),AA10,"")</f>
        <v/>
      </c>
      <c r="AJ10" s="1">
        <f>IF(AND(F10="男",O10="○"),1,0)</f>
        <v>0</v>
      </c>
      <c r="AK10" s="1" t="str">
        <f t="shared" ref="AK10:AK41" si="11">IF(AND(F10="男",O10="○"),AA10,"")</f>
        <v/>
      </c>
      <c r="AL10" s="1">
        <f>IF(AND(F10="女",N10="○"),1,0)</f>
        <v>0</v>
      </c>
      <c r="AM10" s="1" t="str">
        <f t="shared" ref="AM10:AM41" si="12">IF(AND(F10="女",N10="○"),AG10,"")</f>
        <v/>
      </c>
      <c r="AN10" s="1">
        <f>IF(AND(F10="女",O10="○"),1,0)</f>
        <v>0</v>
      </c>
      <c r="AO10" s="1" t="str">
        <f t="shared" ref="AO10:AO41" si="13">IF(AND(F10="女",O10="○"),AG10,"")</f>
        <v/>
      </c>
    </row>
    <row r="11" spans="1:41">
      <c r="A11" s="35">
        <v>2</v>
      </c>
      <c r="B11" s="60"/>
      <c r="C11" s="60"/>
      <c r="D11" s="60"/>
      <c r="E11" s="218"/>
      <c r="F11" s="60"/>
      <c r="G11" s="61"/>
      <c r="H11" s="62"/>
      <c r="I11" s="194"/>
      <c r="J11" s="62"/>
      <c r="K11" s="194"/>
      <c r="L11" s="62"/>
      <c r="M11" s="235"/>
      <c r="N11" s="63"/>
      <c r="O11" s="63"/>
      <c r="R11" s="1" t="s">
        <v>60</v>
      </c>
      <c r="S11" s="69" t="str">
        <f>IF(種目情報!A4="","",種目情報!A4)</f>
        <v>男100m</v>
      </c>
      <c r="T11" s="70" t="str">
        <f>IF(種目情報!E4="","",種目情報!E4)</f>
        <v>女100m</v>
      </c>
      <c r="U11" s="1" t="s">
        <v>61</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si="10"/>
        <v/>
      </c>
      <c r="AJ11" s="1">
        <f>IF(AND(F11="男",O11="○"),AJ10+1,AJ10)</f>
        <v>0</v>
      </c>
      <c r="AK11" s="1" t="str">
        <f t="shared" si="11"/>
        <v/>
      </c>
      <c r="AL11" s="1">
        <f>IF(AND(F11="女",N11="○"),AL10+1,AL10)</f>
        <v>0</v>
      </c>
      <c r="AM11" s="1" t="str">
        <f t="shared" si="12"/>
        <v/>
      </c>
      <c r="AN11" s="1">
        <f>IF(AND(F11="女",O11="○"),AN10+1,AN10)</f>
        <v>0</v>
      </c>
      <c r="AO11" s="1" t="str">
        <f t="shared" si="13"/>
        <v/>
      </c>
    </row>
    <row r="12" spans="1:41">
      <c r="A12" s="35">
        <v>3</v>
      </c>
      <c r="B12" s="60"/>
      <c r="C12" s="60"/>
      <c r="D12" s="60"/>
      <c r="E12" s="218"/>
      <c r="F12" s="60"/>
      <c r="G12" s="61"/>
      <c r="H12" s="62"/>
      <c r="I12" s="194"/>
      <c r="J12" s="62"/>
      <c r="K12" s="194"/>
      <c r="L12" s="62"/>
      <c r="M12" s="235"/>
      <c r="N12" s="63"/>
      <c r="O12" s="63"/>
      <c r="R12" s="1" t="s">
        <v>59</v>
      </c>
      <c r="S12" s="69" t="str">
        <f>IF(種目情報!A5="","",種目情報!A5)</f>
        <v>男200m</v>
      </c>
      <c r="T12" s="70" t="str">
        <f>IF(種目情報!E5="","",種目情報!E5)</f>
        <v>女200m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5">
        <v>4</v>
      </c>
      <c r="B13" s="60"/>
      <c r="C13" s="60"/>
      <c r="D13" s="60"/>
      <c r="E13" s="218"/>
      <c r="F13" s="60"/>
      <c r="G13" s="61"/>
      <c r="H13" s="62"/>
      <c r="I13" s="194"/>
      <c r="J13" s="62"/>
      <c r="K13" s="194"/>
      <c r="L13" s="62"/>
      <c r="M13" s="235"/>
      <c r="N13" s="63"/>
      <c r="O13" s="63"/>
      <c r="S13" s="69" t="str">
        <f>IF(種目情報!A6="","",種目情報!A6)</f>
        <v>男400m</v>
      </c>
      <c r="T13" s="70" t="str">
        <f>IF(種目情報!E6="","",種目情報!E6)</f>
        <v>女400m</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5">
        <v>5</v>
      </c>
      <c r="B14" s="60"/>
      <c r="C14" s="60"/>
      <c r="D14" s="60"/>
      <c r="E14" s="218"/>
      <c r="F14" s="60"/>
      <c r="G14" s="61"/>
      <c r="H14" s="62"/>
      <c r="I14" s="194"/>
      <c r="J14" s="62"/>
      <c r="K14" s="194"/>
      <c r="L14" s="62"/>
      <c r="M14" s="235"/>
      <c r="N14" s="63"/>
      <c r="O14" s="63"/>
      <c r="S14" s="69" t="str">
        <f>IF(種目情報!A7="","",種目情報!A7)</f>
        <v>男800m</v>
      </c>
      <c r="T14" s="70" t="str">
        <f>IF(種目情報!E7="","",種目情報!E7)</f>
        <v>女800m</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5">
        <v>6</v>
      </c>
      <c r="B15" s="60"/>
      <c r="C15" s="60"/>
      <c r="D15" s="60"/>
      <c r="E15" s="218"/>
      <c r="F15" s="60"/>
      <c r="G15" s="61"/>
      <c r="H15" s="62"/>
      <c r="I15" s="194"/>
      <c r="J15" s="62"/>
      <c r="K15" s="194"/>
      <c r="L15" s="62"/>
      <c r="M15" s="235"/>
      <c r="N15" s="63"/>
      <c r="O15" s="63"/>
      <c r="S15" s="69" t="str">
        <f>IF(種目情報!A8="","",種目情報!A8)</f>
        <v>男1500m</v>
      </c>
      <c r="T15" s="70" t="str">
        <f>IF(種目情報!E8="","",種目情報!E8)</f>
        <v>女1500m</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5">
        <v>7</v>
      </c>
      <c r="B16" s="60"/>
      <c r="C16" s="60"/>
      <c r="D16" s="60"/>
      <c r="E16" s="218"/>
      <c r="F16" s="60"/>
      <c r="G16" s="61"/>
      <c r="H16" s="62"/>
      <c r="I16" s="194"/>
      <c r="J16" s="62"/>
      <c r="K16" s="194"/>
      <c r="L16" s="62"/>
      <c r="M16" s="235"/>
      <c r="N16" s="63"/>
      <c r="O16" s="63"/>
      <c r="S16" s="69" t="str">
        <f>IF(種目情報!A9="","",種目情報!A9)</f>
        <v>男5000m</v>
      </c>
      <c r="T16" s="70" t="str">
        <f>IF(種目情報!E9="","",種目情報!E9)</f>
        <v>女5000m</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5">
        <v>8</v>
      </c>
      <c r="B17" s="60"/>
      <c r="C17" s="60"/>
      <c r="D17" s="60"/>
      <c r="E17" s="218"/>
      <c r="F17" s="60"/>
      <c r="G17" s="61"/>
      <c r="H17" s="62"/>
      <c r="I17" s="194"/>
      <c r="J17" s="62"/>
      <c r="K17" s="194"/>
      <c r="L17" s="62"/>
      <c r="M17" s="235"/>
      <c r="N17" s="63"/>
      <c r="O17" s="63"/>
      <c r="S17" s="69" t="str">
        <f>IF(種目情報!A10="","",種目情報!A10)</f>
        <v>男10000m</v>
      </c>
      <c r="T17" s="70" t="str">
        <f>IF(種目情報!E10="","",種目情報!E10)</f>
        <v>女100mH</v>
      </c>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5">
        <v>9</v>
      </c>
      <c r="B18" s="60"/>
      <c r="C18" s="60"/>
      <c r="D18" s="60"/>
      <c r="E18" s="218"/>
      <c r="F18" s="60"/>
      <c r="G18" s="61"/>
      <c r="H18" s="62"/>
      <c r="I18" s="194"/>
      <c r="J18" s="62"/>
      <c r="K18" s="194"/>
      <c r="L18" s="62"/>
      <c r="M18" s="235"/>
      <c r="N18" s="63"/>
      <c r="O18" s="63"/>
      <c r="S18" s="69" t="str">
        <f>IF(種目情報!A11="","",種目情報!A11)</f>
        <v>男110mH</v>
      </c>
      <c r="T18" s="70" t="str">
        <f>IF(種目情報!E11="","",種目情報!E11)</f>
        <v>女400mH</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5">
        <v>10</v>
      </c>
      <c r="B19" s="60"/>
      <c r="C19" s="60"/>
      <c r="D19" s="60"/>
      <c r="E19" s="218"/>
      <c r="F19" s="60"/>
      <c r="G19" s="61"/>
      <c r="H19" s="62"/>
      <c r="I19" s="194"/>
      <c r="J19" s="62"/>
      <c r="K19" s="194"/>
      <c r="L19" s="62"/>
      <c r="M19" s="235"/>
      <c r="N19" s="63"/>
      <c r="O19" s="63"/>
      <c r="S19" s="69" t="str">
        <f>IF(種目情報!A12="","",種目情報!A12)</f>
        <v>男400mH</v>
      </c>
      <c r="T19" s="70" t="str">
        <f>IF(種目情報!E12="","",種目情報!E12)</f>
        <v>女5000mW</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5">
        <v>11</v>
      </c>
      <c r="B20" s="60"/>
      <c r="C20" s="60"/>
      <c r="D20" s="60"/>
      <c r="E20" s="218"/>
      <c r="F20" s="60"/>
      <c r="G20" s="61"/>
      <c r="H20" s="62"/>
      <c r="I20" s="194"/>
      <c r="J20" s="62"/>
      <c r="K20" s="194"/>
      <c r="L20" s="62"/>
      <c r="M20" s="235"/>
      <c r="N20" s="63"/>
      <c r="O20" s="63"/>
      <c r="S20" s="69" t="str">
        <f>IF(種目情報!A13="","",種目情報!A13)</f>
        <v>男3000mSC</v>
      </c>
      <c r="T20" s="70" t="str">
        <f>IF(種目情報!E13="","",種目情報!E13)</f>
        <v>女走高跳</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5">
        <v>12</v>
      </c>
      <c r="B21" s="60"/>
      <c r="C21" s="60"/>
      <c r="D21" s="60"/>
      <c r="E21" s="218"/>
      <c r="F21" s="60"/>
      <c r="G21" s="61"/>
      <c r="H21" s="62"/>
      <c r="I21" s="194"/>
      <c r="J21" s="62"/>
      <c r="K21" s="194"/>
      <c r="L21" s="62"/>
      <c r="M21" s="235"/>
      <c r="N21" s="63"/>
      <c r="O21" s="63"/>
      <c r="S21" s="69" t="str">
        <f>IF(種目情報!A14="","",種目情報!A14)</f>
        <v>男5000mW</v>
      </c>
      <c r="T21" s="70" t="str">
        <f>IF(種目情報!E14="","",種目情報!E14)</f>
        <v>女棒高跳</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5">
        <v>13</v>
      </c>
      <c r="B22" s="60"/>
      <c r="C22" s="60"/>
      <c r="D22" s="60"/>
      <c r="E22" s="218"/>
      <c r="F22" s="60"/>
      <c r="G22" s="61"/>
      <c r="H22" s="62"/>
      <c r="I22" s="194"/>
      <c r="J22" s="62"/>
      <c r="K22" s="194"/>
      <c r="L22" s="62"/>
      <c r="M22" s="235"/>
      <c r="N22" s="63"/>
      <c r="O22" s="63"/>
      <c r="S22" s="69" t="str">
        <f>IF(種目情報!A15="","",種目情報!A15)</f>
        <v>男走高跳</v>
      </c>
      <c r="T22" s="70" t="str">
        <f>IF(種目情報!E15="","",種目情報!E15)</f>
        <v>女走幅跳</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5">
        <v>14</v>
      </c>
      <c r="B23" s="60"/>
      <c r="C23" s="60"/>
      <c r="D23" s="60"/>
      <c r="E23" s="218"/>
      <c r="F23" s="60"/>
      <c r="G23" s="61"/>
      <c r="H23" s="62"/>
      <c r="I23" s="194"/>
      <c r="J23" s="62"/>
      <c r="K23" s="194"/>
      <c r="L23" s="62"/>
      <c r="M23" s="235"/>
      <c r="N23" s="63"/>
      <c r="O23" s="63"/>
      <c r="S23" s="69" t="str">
        <f>IF(種目情報!A16="","",種目情報!A16)</f>
        <v>男棒高跳</v>
      </c>
      <c r="T23" s="70" t="str">
        <f>IF(種目情報!E16="","",種目情報!E16)</f>
        <v>女三段跳</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5">
        <v>15</v>
      </c>
      <c r="B24" s="60"/>
      <c r="C24" s="60"/>
      <c r="D24" s="60"/>
      <c r="E24" s="218"/>
      <c r="F24" s="60"/>
      <c r="G24" s="61"/>
      <c r="H24" s="62"/>
      <c r="I24" s="194"/>
      <c r="J24" s="62"/>
      <c r="K24" s="194"/>
      <c r="L24" s="62"/>
      <c r="M24" s="235"/>
      <c r="N24" s="63"/>
      <c r="O24" s="63"/>
      <c r="S24" s="69" t="str">
        <f>IF(種目情報!A17="","",種目情報!A17)</f>
        <v>男走幅跳</v>
      </c>
      <c r="T24" s="70" t="str">
        <f>IF(種目情報!E17="","",種目情報!E17)</f>
        <v>女砲丸投</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5">
        <v>16</v>
      </c>
      <c r="B25" s="60"/>
      <c r="C25" s="60"/>
      <c r="D25" s="60"/>
      <c r="E25" s="218"/>
      <c r="F25" s="60"/>
      <c r="G25" s="61"/>
      <c r="H25" s="62"/>
      <c r="I25" s="194"/>
      <c r="J25" s="62"/>
      <c r="K25" s="194"/>
      <c r="L25" s="62"/>
      <c r="M25" s="235"/>
      <c r="N25" s="63"/>
      <c r="O25" s="63"/>
      <c r="S25" s="69" t="str">
        <f>IF(種目情報!A18="","",種目情報!A18)</f>
        <v>男三段跳</v>
      </c>
      <c r="T25" s="70" t="str">
        <f>IF(種目情報!E18="","",種目情報!E18)</f>
        <v>女円盤投</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5">
        <v>17</v>
      </c>
      <c r="B26" s="60"/>
      <c r="C26" s="60"/>
      <c r="D26" s="60"/>
      <c r="E26" s="218"/>
      <c r="F26" s="60"/>
      <c r="G26" s="61"/>
      <c r="H26" s="62"/>
      <c r="I26" s="194"/>
      <c r="J26" s="62"/>
      <c r="K26" s="194"/>
      <c r="L26" s="62"/>
      <c r="M26" s="235"/>
      <c r="N26" s="63"/>
      <c r="O26" s="63"/>
      <c r="S26" s="69" t="str">
        <f>IF(種目情報!A19="","",種目情報!A19)</f>
        <v>男やり投</v>
      </c>
      <c r="T26" s="70" t="str">
        <f>IF(種目情報!E19="","",種目情報!E19)</f>
        <v>女やり投</v>
      </c>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5">
        <v>18</v>
      </c>
      <c r="B27" s="60"/>
      <c r="C27" s="60"/>
      <c r="D27" s="60"/>
      <c r="E27" s="218"/>
      <c r="F27" s="60"/>
      <c r="G27" s="61"/>
      <c r="H27" s="62"/>
      <c r="I27" s="194"/>
      <c r="J27" s="62"/>
      <c r="K27" s="194"/>
      <c r="L27" s="62"/>
      <c r="M27" s="235"/>
      <c r="N27" s="63"/>
      <c r="O27" s="63"/>
      <c r="S27" s="69" t="str">
        <f>IF(種目情報!A20="","",種目情報!A20)</f>
        <v>男高校砲丸投</v>
      </c>
      <c r="T27" s="70" t="str">
        <f>IF(種目情報!E20="","",種目情報!E20)</f>
        <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5">
        <v>19</v>
      </c>
      <c r="B28" s="60"/>
      <c r="C28" s="60"/>
      <c r="D28" s="60"/>
      <c r="E28" s="218"/>
      <c r="F28" s="60"/>
      <c r="G28" s="61"/>
      <c r="H28" s="62"/>
      <c r="I28" s="194"/>
      <c r="J28" s="62"/>
      <c r="K28" s="194"/>
      <c r="L28" s="62"/>
      <c r="M28" s="235"/>
      <c r="N28" s="63"/>
      <c r="O28" s="63"/>
      <c r="S28" s="69" t="str">
        <f>IF(種目情報!A21="","",種目情報!A21)</f>
        <v>男高校円盤投</v>
      </c>
      <c r="T28" s="70" t="str">
        <f>IF(種目情報!E21="","",種目情報!E21)</f>
        <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5">
        <v>20</v>
      </c>
      <c r="B29" s="60"/>
      <c r="C29" s="60"/>
      <c r="D29" s="60"/>
      <c r="E29" s="218"/>
      <c r="F29" s="60"/>
      <c r="G29" s="61"/>
      <c r="H29" s="62"/>
      <c r="I29" s="194"/>
      <c r="J29" s="62"/>
      <c r="K29" s="194"/>
      <c r="L29" s="62"/>
      <c r="M29" s="235"/>
      <c r="N29" s="63"/>
      <c r="O29" s="63"/>
      <c r="S29" s="69" t="str">
        <f>IF(種目情報!A22="","",種目情報!A22)</f>
        <v>男砲丸投</v>
      </c>
      <c r="T29" s="70" t="str">
        <f>IF(種目情報!E22="","",種目情報!E22)</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5">
        <v>21</v>
      </c>
      <c r="B30" s="60"/>
      <c r="C30" s="60"/>
      <c r="D30" s="60"/>
      <c r="E30" s="218"/>
      <c r="F30" s="60"/>
      <c r="G30" s="61"/>
      <c r="H30" s="62"/>
      <c r="I30" s="194"/>
      <c r="J30" s="62"/>
      <c r="K30" s="194"/>
      <c r="L30" s="62"/>
      <c r="M30" s="235"/>
      <c r="N30" s="63"/>
      <c r="O30" s="63"/>
      <c r="S30" s="69" t="str">
        <f>IF(種目情報!A23="","",種目情報!A23)</f>
        <v>男円盤投</v>
      </c>
      <c r="T30" s="70" t="str">
        <f>IF(種目情報!E23="","",種目情報!E23)</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5">
        <v>22</v>
      </c>
      <c r="B31" s="60"/>
      <c r="C31" s="60"/>
      <c r="D31" s="60"/>
      <c r="E31" s="218"/>
      <c r="F31" s="60"/>
      <c r="G31" s="61"/>
      <c r="H31" s="62"/>
      <c r="I31" s="194"/>
      <c r="J31" s="62"/>
      <c r="K31" s="194"/>
      <c r="L31" s="62"/>
      <c r="M31" s="235"/>
      <c r="N31" s="63"/>
      <c r="O31" s="63"/>
      <c r="S31" s="69"/>
      <c r="T31" s="70" t="str">
        <f>IF(種目情報!E24="","",種目情報!E24)</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5">
        <v>23</v>
      </c>
      <c r="B32" s="60"/>
      <c r="C32" s="60"/>
      <c r="D32" s="60"/>
      <c r="E32" s="218"/>
      <c r="F32" s="60"/>
      <c r="G32" s="61"/>
      <c r="H32" s="62"/>
      <c r="I32" s="194"/>
      <c r="J32" s="62"/>
      <c r="K32" s="194"/>
      <c r="L32" s="62"/>
      <c r="M32" s="235"/>
      <c r="N32" s="63"/>
      <c r="O32" s="63"/>
      <c r="S32" s="69" t="str">
        <f>IF(種目情報!A24="","",種目情報!A24)</f>
        <v/>
      </c>
      <c r="T32" s="70" t="str">
        <f>IF(種目情報!E25="","",種目情報!E25)</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5">
        <v>24</v>
      </c>
      <c r="B33" s="60"/>
      <c r="C33" s="60"/>
      <c r="D33" s="60"/>
      <c r="E33" s="218"/>
      <c r="F33" s="60"/>
      <c r="G33" s="61"/>
      <c r="H33" s="62"/>
      <c r="I33" s="194"/>
      <c r="J33" s="62"/>
      <c r="K33" s="194"/>
      <c r="L33" s="62"/>
      <c r="M33" s="235"/>
      <c r="N33" s="63"/>
      <c r="O33" s="63"/>
      <c r="S33" s="69" t="str">
        <f>IF(種目情報!A26="","",種目情報!A26)</f>
        <v/>
      </c>
      <c r="T33" s="70" t="str">
        <f>IF(種目情報!E26="","",種目情報!E26)</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5">
        <v>25</v>
      </c>
      <c r="B34" s="60"/>
      <c r="C34" s="60"/>
      <c r="D34" s="60"/>
      <c r="E34" s="218"/>
      <c r="F34" s="60"/>
      <c r="G34" s="61"/>
      <c r="H34" s="62"/>
      <c r="I34" s="194"/>
      <c r="J34" s="62"/>
      <c r="K34" s="194"/>
      <c r="L34" s="62"/>
      <c r="M34" s="235"/>
      <c r="N34" s="63"/>
      <c r="O34" s="63"/>
      <c r="S34" s="69" t="str">
        <f>IF(種目情報!A27="","",種目情報!A27)</f>
        <v/>
      </c>
      <c r="T34" s="70" t="str">
        <f>IF(種目情報!E27="","",種目情報!E27)</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5">
        <v>26</v>
      </c>
      <c r="B35" s="60"/>
      <c r="C35" s="60"/>
      <c r="D35" s="60"/>
      <c r="E35" s="218"/>
      <c r="F35" s="60"/>
      <c r="G35" s="61"/>
      <c r="H35" s="62"/>
      <c r="I35" s="194"/>
      <c r="J35" s="62"/>
      <c r="K35" s="194"/>
      <c r="L35" s="62"/>
      <c r="M35" s="235"/>
      <c r="N35" s="63"/>
      <c r="O35" s="63"/>
      <c r="S35" s="69" t="str">
        <f>IF(種目情報!A28="","",種目情報!A28)</f>
        <v/>
      </c>
      <c r="T35" s="70" t="str">
        <f>IF(種目情報!E28="","",種目情報!E28)</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5">
        <v>27</v>
      </c>
      <c r="B36" s="60"/>
      <c r="C36" s="60"/>
      <c r="D36" s="60"/>
      <c r="E36" s="218"/>
      <c r="F36" s="60"/>
      <c r="G36" s="61"/>
      <c r="H36" s="62"/>
      <c r="I36" s="194"/>
      <c r="J36" s="62"/>
      <c r="K36" s="194"/>
      <c r="L36" s="62"/>
      <c r="M36" s="235"/>
      <c r="N36" s="63"/>
      <c r="O36" s="63"/>
      <c r="S36" s="69" t="str">
        <f>IF(種目情報!A29="","",種目情報!A29)</f>
        <v/>
      </c>
      <c r="T36" s="70" t="str">
        <f>IF(種目情報!E29="","",種目情報!E29)</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5">
        <v>28</v>
      </c>
      <c r="B37" s="60"/>
      <c r="C37" s="60"/>
      <c r="D37" s="60"/>
      <c r="E37" s="218"/>
      <c r="F37" s="60"/>
      <c r="G37" s="61"/>
      <c r="H37" s="62"/>
      <c r="I37" s="194"/>
      <c r="J37" s="62"/>
      <c r="K37" s="194"/>
      <c r="L37" s="62"/>
      <c r="M37" s="235"/>
      <c r="N37" s="63"/>
      <c r="O37" s="63"/>
      <c r="S37" s="69" t="str">
        <f>IF(種目情報!A30="","",種目情報!A30)</f>
        <v/>
      </c>
      <c r="T37" s="70" t="str">
        <f>IF(種目情報!E30="","",種目情報!E30)</f>
        <v/>
      </c>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5">
        <v>29</v>
      </c>
      <c r="B38" s="60"/>
      <c r="C38" s="60"/>
      <c r="D38" s="60"/>
      <c r="E38" s="218"/>
      <c r="F38" s="60"/>
      <c r="G38" s="61"/>
      <c r="H38" s="62"/>
      <c r="I38" s="194"/>
      <c r="J38" s="62"/>
      <c r="K38" s="194"/>
      <c r="L38" s="62"/>
      <c r="M38" s="235"/>
      <c r="N38" s="63"/>
      <c r="O38" s="63"/>
      <c r="S38" s="69" t="str">
        <f>IF(種目情報!A31="","",種目情報!A31)</f>
        <v/>
      </c>
      <c r="T38" s="70" t="str">
        <f>IF(種目情報!E31="","",種目情報!E31)</f>
        <v/>
      </c>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5">
        <v>30</v>
      </c>
      <c r="B39" s="60"/>
      <c r="C39" s="60"/>
      <c r="D39" s="60"/>
      <c r="E39" s="218"/>
      <c r="F39" s="60"/>
      <c r="G39" s="61"/>
      <c r="H39" s="62"/>
      <c r="I39" s="194"/>
      <c r="J39" s="62"/>
      <c r="K39" s="194"/>
      <c r="L39" s="62"/>
      <c r="M39" s="235"/>
      <c r="N39" s="63"/>
      <c r="O39" s="63"/>
      <c r="S39" s="69" t="str">
        <f>IF(種目情報!A32="","",種目情報!A32)</f>
        <v/>
      </c>
      <c r="T39" s="70" t="str">
        <f>IF(種目情報!E32="","",種目情報!E32)</f>
        <v/>
      </c>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5">
        <v>31</v>
      </c>
      <c r="B40" s="60"/>
      <c r="C40" s="60"/>
      <c r="D40" s="60"/>
      <c r="E40" s="218"/>
      <c r="F40" s="60"/>
      <c r="G40" s="61"/>
      <c r="H40" s="62"/>
      <c r="I40" s="194"/>
      <c r="J40" s="62"/>
      <c r="K40" s="194"/>
      <c r="L40" s="62"/>
      <c r="M40" s="235"/>
      <c r="N40" s="63"/>
      <c r="O40" s="63"/>
      <c r="S40" s="69" t="str">
        <f>IF(種目情報!A33="","",種目情報!A33)</f>
        <v/>
      </c>
      <c r="T40" s="70" t="str">
        <f>IF(種目情報!E33="","",種目情報!E33)</f>
        <v/>
      </c>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5">
        <v>32</v>
      </c>
      <c r="B41" s="60"/>
      <c r="C41" s="60"/>
      <c r="D41" s="60"/>
      <c r="E41" s="218"/>
      <c r="F41" s="60"/>
      <c r="G41" s="61"/>
      <c r="H41" s="62"/>
      <c r="I41" s="194"/>
      <c r="J41" s="62"/>
      <c r="K41" s="194"/>
      <c r="L41" s="62"/>
      <c r="M41" s="235"/>
      <c r="N41" s="63"/>
      <c r="O41" s="63"/>
      <c r="S41" s="69" t="str">
        <f>IF(種目情報!A34="","",種目情報!A34)</f>
        <v/>
      </c>
      <c r="T41" s="70" t="str">
        <f>IF(種目情報!E34="","",種目情報!E34)</f>
        <v/>
      </c>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5">
        <v>33</v>
      </c>
      <c r="B42" s="60"/>
      <c r="C42" s="60"/>
      <c r="D42" s="60"/>
      <c r="E42" s="218"/>
      <c r="F42" s="60"/>
      <c r="G42" s="61"/>
      <c r="H42" s="62"/>
      <c r="I42" s="194"/>
      <c r="J42" s="62"/>
      <c r="K42" s="194"/>
      <c r="L42" s="62"/>
      <c r="M42" s="235"/>
      <c r="N42" s="63"/>
      <c r="O42" s="63"/>
      <c r="S42" s="69" t="str">
        <f>IF(種目情報!A35="","",種目情報!A35)</f>
        <v/>
      </c>
      <c r="T42" s="70" t="str">
        <f>IF(種目情報!E35="","",種目情報!E35)</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10"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ref="AI42:AI73" si="29">IF(AND(F42="男",N42="○"),AA42,"")</f>
        <v/>
      </c>
      <c r="AJ42" s="1">
        <f t="shared" si="15"/>
        <v>0</v>
      </c>
      <c r="AK42" s="1" t="str">
        <f t="shared" ref="AK42:AK73" si="30">IF(AND(F42="男",O42="○"),AA42,"")</f>
        <v/>
      </c>
      <c r="AL42" s="1">
        <f t="shared" si="18"/>
        <v>0</v>
      </c>
      <c r="AM42" s="1" t="str">
        <f t="shared" ref="AM42:AM73" si="31">IF(AND(F42="女",N42="○"),AG42,"")</f>
        <v/>
      </c>
      <c r="AN42" s="1">
        <f t="shared" si="17"/>
        <v>0</v>
      </c>
      <c r="AO42" s="1" t="str">
        <f t="shared" ref="AO42:AO73" si="32">IF(AND(F42="女",O42="○"),AG42,"")</f>
        <v/>
      </c>
    </row>
    <row r="43" spans="1:41">
      <c r="A43" s="35">
        <v>34</v>
      </c>
      <c r="B43" s="60"/>
      <c r="C43" s="60"/>
      <c r="D43" s="60"/>
      <c r="E43" s="218"/>
      <c r="F43" s="60"/>
      <c r="G43" s="61"/>
      <c r="H43" s="62"/>
      <c r="I43" s="194"/>
      <c r="J43" s="62"/>
      <c r="K43" s="194"/>
      <c r="L43" s="62"/>
      <c r="M43" s="235"/>
      <c r="N43" s="63"/>
      <c r="O43" s="63"/>
      <c r="S43" s="69" t="str">
        <f>IF(種目情報!A36="","",種目情報!A36)</f>
        <v/>
      </c>
      <c r="T43" s="70" t="str">
        <f>IF(種目情報!E36="","",種目情報!E36)</f>
        <v/>
      </c>
      <c r="V43" s="5" t="str">
        <f t="shared" si="19"/>
        <v/>
      </c>
      <c r="W43" s="5" t="str">
        <f t="shared" si="20"/>
        <v/>
      </c>
      <c r="X43" s="5" t="str">
        <f t="shared" si="21"/>
        <v/>
      </c>
      <c r="Y43" s="5" t="str">
        <f t="shared" si="22"/>
        <v/>
      </c>
      <c r="Z43" s="5" t="str">
        <f t="shared" si="23"/>
        <v/>
      </c>
      <c r="AA43" s="10"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29"/>
        <v/>
      </c>
      <c r="AJ43" s="1">
        <f t="shared" si="15"/>
        <v>0</v>
      </c>
      <c r="AK43" s="1" t="str">
        <f t="shared" si="30"/>
        <v/>
      </c>
      <c r="AL43" s="1">
        <f t="shared" si="18"/>
        <v>0</v>
      </c>
      <c r="AM43" s="1" t="str">
        <f t="shared" si="31"/>
        <v/>
      </c>
      <c r="AN43" s="1">
        <f t="shared" si="17"/>
        <v>0</v>
      </c>
      <c r="AO43" s="1" t="str">
        <f t="shared" si="32"/>
        <v/>
      </c>
    </row>
    <row r="44" spans="1:41">
      <c r="A44" s="35">
        <v>35</v>
      </c>
      <c r="B44" s="60"/>
      <c r="C44" s="60"/>
      <c r="D44" s="60"/>
      <c r="E44" s="218"/>
      <c r="F44" s="60"/>
      <c r="G44" s="61"/>
      <c r="H44" s="62"/>
      <c r="I44" s="194"/>
      <c r="J44" s="62"/>
      <c r="K44" s="194"/>
      <c r="L44" s="62"/>
      <c r="M44" s="235"/>
      <c r="N44" s="63"/>
      <c r="O44" s="63"/>
      <c r="S44" s="69" t="str">
        <f>IF(種目情報!A37="","",種目情報!A37)</f>
        <v/>
      </c>
      <c r="T44" s="70" t="str">
        <f>IF(種目情報!E37="","",種目情報!E37)</f>
        <v/>
      </c>
      <c r="V44" s="5" t="str">
        <f t="shared" si="19"/>
        <v/>
      </c>
      <c r="W44" s="5" t="str">
        <f t="shared" si="20"/>
        <v/>
      </c>
      <c r="X44" s="5" t="str">
        <f t="shared" si="21"/>
        <v/>
      </c>
      <c r="Y44" s="5" t="str">
        <f t="shared" si="22"/>
        <v/>
      </c>
      <c r="Z44" s="5" t="str">
        <f t="shared" si="23"/>
        <v/>
      </c>
      <c r="AA44" s="10"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29"/>
        <v/>
      </c>
      <c r="AJ44" s="1">
        <f t="shared" si="15"/>
        <v>0</v>
      </c>
      <c r="AK44" s="1" t="str">
        <f t="shared" si="30"/>
        <v/>
      </c>
      <c r="AL44" s="1">
        <f t="shared" si="18"/>
        <v>0</v>
      </c>
      <c r="AM44" s="1" t="str">
        <f t="shared" si="31"/>
        <v/>
      </c>
      <c r="AN44" s="1">
        <f t="shared" si="17"/>
        <v>0</v>
      </c>
      <c r="AO44" s="1" t="str">
        <f t="shared" si="32"/>
        <v/>
      </c>
    </row>
    <row r="45" spans="1:41">
      <c r="A45" s="35">
        <v>36</v>
      </c>
      <c r="B45" s="60"/>
      <c r="C45" s="60"/>
      <c r="D45" s="60"/>
      <c r="E45" s="218"/>
      <c r="F45" s="60"/>
      <c r="G45" s="61"/>
      <c r="H45" s="62"/>
      <c r="I45" s="194"/>
      <c r="J45" s="62"/>
      <c r="K45" s="194"/>
      <c r="L45" s="62"/>
      <c r="M45" s="235"/>
      <c r="N45" s="63"/>
      <c r="O45" s="63"/>
      <c r="S45" s="69" t="str">
        <f>IF(種目情報!A38="","",種目情報!A38)</f>
        <v/>
      </c>
      <c r="T45" s="70" t="str">
        <f>IF(種目情報!E38="","",種目情報!E38)</f>
        <v/>
      </c>
      <c r="V45" s="5" t="str">
        <f t="shared" si="19"/>
        <v/>
      </c>
      <c r="W45" s="5" t="str">
        <f t="shared" si="20"/>
        <v/>
      </c>
      <c r="X45" s="5" t="str">
        <f t="shared" si="21"/>
        <v/>
      </c>
      <c r="Y45" s="5" t="str">
        <f t="shared" si="22"/>
        <v/>
      </c>
      <c r="Z45" s="5" t="str">
        <f t="shared" si="23"/>
        <v/>
      </c>
      <c r="AA45" s="10"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29"/>
        <v/>
      </c>
      <c r="AJ45" s="1">
        <f t="shared" si="15"/>
        <v>0</v>
      </c>
      <c r="AK45" s="1" t="str">
        <f t="shared" si="30"/>
        <v/>
      </c>
      <c r="AL45" s="1">
        <f t="shared" si="18"/>
        <v>0</v>
      </c>
      <c r="AM45" s="1" t="str">
        <f t="shared" si="31"/>
        <v/>
      </c>
      <c r="AN45" s="1">
        <f t="shared" si="17"/>
        <v>0</v>
      </c>
      <c r="AO45" s="1" t="str">
        <f t="shared" si="32"/>
        <v/>
      </c>
    </row>
    <row r="46" spans="1:41">
      <c r="A46" s="35">
        <v>37</v>
      </c>
      <c r="B46" s="60"/>
      <c r="C46" s="60"/>
      <c r="D46" s="60"/>
      <c r="E46" s="218"/>
      <c r="F46" s="60"/>
      <c r="G46" s="61"/>
      <c r="H46" s="62"/>
      <c r="I46" s="194"/>
      <c r="J46" s="62"/>
      <c r="K46" s="194"/>
      <c r="L46" s="62"/>
      <c r="M46" s="235"/>
      <c r="N46" s="63"/>
      <c r="O46" s="63"/>
      <c r="S46" s="69" t="str">
        <f>IF(種目情報!A39="","",種目情報!A39)</f>
        <v/>
      </c>
      <c r="T46" s="70" t="str">
        <f>IF(種目情報!E39="","",種目情報!E39)</f>
        <v/>
      </c>
      <c r="V46" s="5" t="str">
        <f t="shared" si="19"/>
        <v/>
      </c>
      <c r="W46" s="5" t="str">
        <f t="shared" si="20"/>
        <v/>
      </c>
      <c r="X46" s="5" t="str">
        <f t="shared" si="21"/>
        <v/>
      </c>
      <c r="Y46" s="5" t="str">
        <f t="shared" si="22"/>
        <v/>
      </c>
      <c r="Z46" s="5" t="str">
        <f t="shared" si="23"/>
        <v/>
      </c>
      <c r="AA46" s="10"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29"/>
        <v/>
      </c>
      <c r="AJ46" s="1">
        <f t="shared" si="15"/>
        <v>0</v>
      </c>
      <c r="AK46" s="1" t="str">
        <f t="shared" si="30"/>
        <v/>
      </c>
      <c r="AL46" s="1">
        <f t="shared" si="18"/>
        <v>0</v>
      </c>
      <c r="AM46" s="1" t="str">
        <f t="shared" si="31"/>
        <v/>
      </c>
      <c r="AN46" s="1">
        <f t="shared" si="17"/>
        <v>0</v>
      </c>
      <c r="AO46" s="1" t="str">
        <f t="shared" si="32"/>
        <v/>
      </c>
    </row>
    <row r="47" spans="1:41">
      <c r="A47" s="35">
        <v>38</v>
      </c>
      <c r="B47" s="60"/>
      <c r="C47" s="60"/>
      <c r="D47" s="60"/>
      <c r="E47" s="218"/>
      <c r="F47" s="60"/>
      <c r="G47" s="61"/>
      <c r="H47" s="62"/>
      <c r="I47" s="194"/>
      <c r="J47" s="62"/>
      <c r="K47" s="194"/>
      <c r="L47" s="62"/>
      <c r="M47" s="235"/>
      <c r="N47" s="63"/>
      <c r="O47" s="63"/>
      <c r="S47" s="69" t="str">
        <f>IF(種目情報!A40="","",種目情報!A40)</f>
        <v/>
      </c>
      <c r="T47" s="70" t="str">
        <f>IF(種目情報!E40="","",種目情報!E40)</f>
        <v/>
      </c>
      <c r="V47" s="5" t="str">
        <f t="shared" si="19"/>
        <v/>
      </c>
      <c r="W47" s="5" t="str">
        <f t="shared" si="20"/>
        <v/>
      </c>
      <c r="X47" s="5" t="str">
        <f t="shared" si="21"/>
        <v/>
      </c>
      <c r="Y47" s="5" t="str">
        <f t="shared" si="22"/>
        <v/>
      </c>
      <c r="Z47" s="5" t="str">
        <f t="shared" si="23"/>
        <v/>
      </c>
      <c r="AA47" s="10"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29"/>
        <v/>
      </c>
      <c r="AJ47" s="1">
        <f t="shared" si="15"/>
        <v>0</v>
      </c>
      <c r="AK47" s="1" t="str">
        <f t="shared" si="30"/>
        <v/>
      </c>
      <c r="AL47" s="1">
        <f t="shared" si="18"/>
        <v>0</v>
      </c>
      <c r="AM47" s="1" t="str">
        <f t="shared" si="31"/>
        <v/>
      </c>
      <c r="AN47" s="1">
        <f t="shared" si="17"/>
        <v>0</v>
      </c>
      <c r="AO47" s="1" t="str">
        <f t="shared" si="32"/>
        <v/>
      </c>
    </row>
    <row r="48" spans="1:41">
      <c r="A48" s="35">
        <v>39</v>
      </c>
      <c r="B48" s="60"/>
      <c r="C48" s="60"/>
      <c r="D48" s="60"/>
      <c r="E48" s="218"/>
      <c r="F48" s="60"/>
      <c r="G48" s="61"/>
      <c r="H48" s="62"/>
      <c r="I48" s="194"/>
      <c r="J48" s="62"/>
      <c r="K48" s="194"/>
      <c r="L48" s="62"/>
      <c r="M48" s="235"/>
      <c r="N48" s="63"/>
      <c r="O48" s="63"/>
      <c r="S48" s="69" t="str">
        <f>IF(種目情報!A41="","",種目情報!A41)</f>
        <v/>
      </c>
      <c r="T48" s="70" t="str">
        <f>IF(種目情報!E41="","",種目情報!E41)</f>
        <v/>
      </c>
      <c r="V48" s="5" t="str">
        <f t="shared" si="19"/>
        <v/>
      </c>
      <c r="W48" s="5" t="str">
        <f t="shared" si="20"/>
        <v/>
      </c>
      <c r="X48" s="5" t="str">
        <f t="shared" si="21"/>
        <v/>
      </c>
      <c r="Y48" s="5" t="str">
        <f t="shared" si="22"/>
        <v/>
      </c>
      <c r="Z48" s="5" t="str">
        <f t="shared" si="23"/>
        <v/>
      </c>
      <c r="AA48" s="10"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29"/>
        <v/>
      </c>
      <c r="AJ48" s="1">
        <f t="shared" si="15"/>
        <v>0</v>
      </c>
      <c r="AK48" s="1" t="str">
        <f t="shared" si="30"/>
        <v/>
      </c>
      <c r="AL48" s="1">
        <f t="shared" si="18"/>
        <v>0</v>
      </c>
      <c r="AM48" s="1" t="str">
        <f t="shared" si="31"/>
        <v/>
      </c>
      <c r="AN48" s="1">
        <f t="shared" si="17"/>
        <v>0</v>
      </c>
      <c r="AO48" s="1" t="str">
        <f t="shared" si="32"/>
        <v/>
      </c>
    </row>
    <row r="49" spans="1:41">
      <c r="A49" s="35">
        <v>40</v>
      </c>
      <c r="B49" s="60"/>
      <c r="C49" s="60"/>
      <c r="D49" s="60"/>
      <c r="E49" s="218"/>
      <c r="F49" s="60"/>
      <c r="G49" s="61"/>
      <c r="H49" s="62"/>
      <c r="I49" s="194"/>
      <c r="J49" s="62"/>
      <c r="K49" s="194"/>
      <c r="L49" s="62"/>
      <c r="M49" s="235"/>
      <c r="N49" s="63"/>
      <c r="O49" s="63"/>
      <c r="S49" s="69" t="str">
        <f>IF(種目情報!A42="","",種目情報!A42)</f>
        <v/>
      </c>
      <c r="T49" s="70" t="str">
        <f>IF(種目情報!E42="","",種目情報!E42)</f>
        <v/>
      </c>
      <c r="V49" s="5" t="str">
        <f t="shared" si="19"/>
        <v/>
      </c>
      <c r="W49" s="5" t="str">
        <f t="shared" si="20"/>
        <v/>
      </c>
      <c r="X49" s="5" t="str">
        <f t="shared" si="21"/>
        <v/>
      </c>
      <c r="Y49" s="5" t="str">
        <f t="shared" si="22"/>
        <v/>
      </c>
      <c r="Z49" s="5" t="str">
        <f t="shared" si="23"/>
        <v/>
      </c>
      <c r="AA49" s="10"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29"/>
        <v/>
      </c>
      <c r="AJ49" s="1">
        <f t="shared" si="15"/>
        <v>0</v>
      </c>
      <c r="AK49" s="1" t="str">
        <f t="shared" si="30"/>
        <v/>
      </c>
      <c r="AL49" s="1">
        <f t="shared" si="18"/>
        <v>0</v>
      </c>
      <c r="AM49" s="1" t="str">
        <f t="shared" si="31"/>
        <v/>
      </c>
      <c r="AN49" s="1">
        <f t="shared" si="17"/>
        <v>0</v>
      </c>
      <c r="AO49" s="1" t="str">
        <f t="shared" si="32"/>
        <v/>
      </c>
    </row>
    <row r="50" spans="1:41">
      <c r="A50" s="35">
        <v>41</v>
      </c>
      <c r="B50" s="60"/>
      <c r="C50" s="60"/>
      <c r="D50" s="60"/>
      <c r="E50" s="218"/>
      <c r="F50" s="60"/>
      <c r="G50" s="61"/>
      <c r="H50" s="62"/>
      <c r="I50" s="194"/>
      <c r="J50" s="62"/>
      <c r="K50" s="194"/>
      <c r="L50" s="62"/>
      <c r="M50" s="235"/>
      <c r="N50" s="63"/>
      <c r="O50" s="63"/>
      <c r="S50" s="69" t="str">
        <f>IF(種目情報!A43="","",種目情報!A43)</f>
        <v/>
      </c>
      <c r="T50" s="70" t="str">
        <f>IF(種目情報!E43="","",種目情報!E43)</f>
        <v/>
      </c>
      <c r="V50" s="5" t="str">
        <f t="shared" si="19"/>
        <v/>
      </c>
      <c r="W50" s="5" t="str">
        <f t="shared" si="20"/>
        <v/>
      </c>
      <c r="X50" s="5" t="str">
        <f t="shared" si="21"/>
        <v/>
      </c>
      <c r="Y50" s="5" t="str">
        <f t="shared" si="22"/>
        <v/>
      </c>
      <c r="Z50" s="5" t="str">
        <f t="shared" si="23"/>
        <v/>
      </c>
      <c r="AA50" s="10"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29"/>
        <v/>
      </c>
      <c r="AJ50" s="1">
        <f t="shared" si="15"/>
        <v>0</v>
      </c>
      <c r="AK50" s="1" t="str">
        <f t="shared" si="30"/>
        <v/>
      </c>
      <c r="AL50" s="1">
        <f t="shared" si="18"/>
        <v>0</v>
      </c>
      <c r="AM50" s="1" t="str">
        <f t="shared" si="31"/>
        <v/>
      </c>
      <c r="AN50" s="1">
        <f t="shared" si="17"/>
        <v>0</v>
      </c>
      <c r="AO50" s="1" t="str">
        <f t="shared" si="32"/>
        <v/>
      </c>
    </row>
    <row r="51" spans="1:41">
      <c r="A51" s="35">
        <v>42</v>
      </c>
      <c r="B51" s="60"/>
      <c r="C51" s="60"/>
      <c r="D51" s="60"/>
      <c r="E51" s="218"/>
      <c r="F51" s="60"/>
      <c r="G51" s="61"/>
      <c r="H51" s="62"/>
      <c r="I51" s="194"/>
      <c r="J51" s="62"/>
      <c r="K51" s="194"/>
      <c r="L51" s="62"/>
      <c r="M51" s="235"/>
      <c r="N51" s="63"/>
      <c r="O51" s="63"/>
      <c r="S51" s="69" t="str">
        <f>IF(種目情報!A44="","",種目情報!A44)</f>
        <v/>
      </c>
      <c r="T51" s="70" t="str">
        <f>IF(種目情報!E44="","",種目情報!E44)</f>
        <v/>
      </c>
      <c r="V51" s="5" t="str">
        <f t="shared" si="19"/>
        <v/>
      </c>
      <c r="W51" s="5" t="str">
        <f t="shared" si="20"/>
        <v/>
      </c>
      <c r="X51" s="5" t="str">
        <f t="shared" si="21"/>
        <v/>
      </c>
      <c r="Y51" s="5" t="str">
        <f t="shared" si="22"/>
        <v/>
      </c>
      <c r="Z51" s="5" t="str">
        <f t="shared" si="23"/>
        <v/>
      </c>
      <c r="AA51" s="10"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29"/>
        <v/>
      </c>
      <c r="AJ51" s="1">
        <f t="shared" si="15"/>
        <v>0</v>
      </c>
      <c r="AK51" s="1" t="str">
        <f t="shared" si="30"/>
        <v/>
      </c>
      <c r="AL51" s="1">
        <f t="shared" si="18"/>
        <v>0</v>
      </c>
      <c r="AM51" s="1" t="str">
        <f t="shared" si="31"/>
        <v/>
      </c>
      <c r="AN51" s="1">
        <f t="shared" si="17"/>
        <v>0</v>
      </c>
      <c r="AO51" s="1" t="str">
        <f t="shared" si="32"/>
        <v/>
      </c>
    </row>
    <row r="52" spans="1:41">
      <c r="A52" s="35">
        <v>43</v>
      </c>
      <c r="B52" s="60"/>
      <c r="C52" s="60"/>
      <c r="D52" s="60"/>
      <c r="E52" s="218"/>
      <c r="F52" s="60"/>
      <c r="G52" s="61"/>
      <c r="H52" s="62"/>
      <c r="I52" s="194"/>
      <c r="J52" s="62"/>
      <c r="K52" s="194"/>
      <c r="L52" s="62"/>
      <c r="M52" s="235"/>
      <c r="N52" s="63"/>
      <c r="O52" s="63"/>
      <c r="S52" s="69" t="str">
        <f>IF(種目情報!A45="","",種目情報!A45)</f>
        <v/>
      </c>
      <c r="T52" s="70" t="str">
        <f>IF(種目情報!E45="","",種目情報!E45)</f>
        <v/>
      </c>
      <c r="V52" s="5" t="str">
        <f t="shared" si="19"/>
        <v/>
      </c>
      <c r="W52" s="5" t="str">
        <f t="shared" si="20"/>
        <v/>
      </c>
      <c r="X52" s="5" t="str">
        <f t="shared" si="21"/>
        <v/>
      </c>
      <c r="Y52" s="5" t="str">
        <f t="shared" si="22"/>
        <v/>
      </c>
      <c r="Z52" s="5" t="str">
        <f t="shared" si="23"/>
        <v/>
      </c>
      <c r="AA52" s="10"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29"/>
        <v/>
      </c>
      <c r="AJ52" s="1">
        <f t="shared" si="15"/>
        <v>0</v>
      </c>
      <c r="AK52" s="1" t="str">
        <f t="shared" si="30"/>
        <v/>
      </c>
      <c r="AL52" s="1">
        <f t="shared" si="18"/>
        <v>0</v>
      </c>
      <c r="AM52" s="1" t="str">
        <f t="shared" si="31"/>
        <v/>
      </c>
      <c r="AN52" s="1">
        <f t="shared" si="17"/>
        <v>0</v>
      </c>
      <c r="AO52" s="1" t="str">
        <f t="shared" si="32"/>
        <v/>
      </c>
    </row>
    <row r="53" spans="1:41">
      <c r="A53" s="35">
        <v>44</v>
      </c>
      <c r="B53" s="60"/>
      <c r="C53" s="60"/>
      <c r="D53" s="60"/>
      <c r="E53" s="218"/>
      <c r="F53" s="60"/>
      <c r="G53" s="61"/>
      <c r="H53" s="62"/>
      <c r="I53" s="194"/>
      <c r="J53" s="62"/>
      <c r="K53" s="194"/>
      <c r="L53" s="62"/>
      <c r="M53" s="235"/>
      <c r="N53" s="63"/>
      <c r="O53" s="63"/>
      <c r="S53" s="69" t="str">
        <f>IF(種目情報!A46="","",種目情報!A46)</f>
        <v/>
      </c>
      <c r="T53" s="70" t="str">
        <f>IF(種目情報!E46="","",種目情報!E46)</f>
        <v/>
      </c>
      <c r="V53" s="5" t="str">
        <f t="shared" si="19"/>
        <v/>
      </c>
      <c r="W53" s="5" t="str">
        <f t="shared" si="20"/>
        <v/>
      </c>
      <c r="X53" s="5" t="str">
        <f t="shared" si="21"/>
        <v/>
      </c>
      <c r="Y53" s="5" t="str">
        <f t="shared" si="22"/>
        <v/>
      </c>
      <c r="Z53" s="5" t="str">
        <f t="shared" si="23"/>
        <v/>
      </c>
      <c r="AA53" s="10"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29"/>
        <v/>
      </c>
      <c r="AJ53" s="1">
        <f t="shared" si="15"/>
        <v>0</v>
      </c>
      <c r="AK53" s="1" t="str">
        <f t="shared" si="30"/>
        <v/>
      </c>
      <c r="AL53" s="1">
        <f t="shared" si="18"/>
        <v>0</v>
      </c>
      <c r="AM53" s="1" t="str">
        <f t="shared" si="31"/>
        <v/>
      </c>
      <c r="AN53" s="1">
        <f t="shared" si="17"/>
        <v>0</v>
      </c>
      <c r="AO53" s="1" t="str">
        <f t="shared" si="32"/>
        <v/>
      </c>
    </row>
    <row r="54" spans="1:41">
      <c r="A54" s="35">
        <v>45</v>
      </c>
      <c r="B54" s="60"/>
      <c r="C54" s="60"/>
      <c r="D54" s="60"/>
      <c r="E54" s="218"/>
      <c r="F54" s="60"/>
      <c r="G54" s="61"/>
      <c r="H54" s="62"/>
      <c r="I54" s="194"/>
      <c r="J54" s="62"/>
      <c r="K54" s="194"/>
      <c r="L54" s="62"/>
      <c r="M54" s="235"/>
      <c r="N54" s="63"/>
      <c r="O54" s="63"/>
      <c r="S54" s="69" t="str">
        <f>IF(種目情報!A47="","",種目情報!A47)</f>
        <v/>
      </c>
      <c r="T54" s="70" t="str">
        <f>IF(種目情報!E47="","",種目情報!E47)</f>
        <v/>
      </c>
      <c r="V54" s="5" t="str">
        <f t="shared" si="19"/>
        <v/>
      </c>
      <c r="W54" s="5" t="str">
        <f t="shared" si="20"/>
        <v/>
      </c>
      <c r="X54" s="5" t="str">
        <f t="shared" si="21"/>
        <v/>
      </c>
      <c r="Y54" s="5" t="str">
        <f t="shared" si="22"/>
        <v/>
      </c>
      <c r="Z54" s="5" t="str">
        <f t="shared" si="23"/>
        <v/>
      </c>
      <c r="AA54" s="10"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29"/>
        <v/>
      </c>
      <c r="AJ54" s="1">
        <f t="shared" si="15"/>
        <v>0</v>
      </c>
      <c r="AK54" s="1" t="str">
        <f t="shared" si="30"/>
        <v/>
      </c>
      <c r="AL54" s="1">
        <f t="shared" si="18"/>
        <v>0</v>
      </c>
      <c r="AM54" s="1" t="str">
        <f t="shared" si="31"/>
        <v/>
      </c>
      <c r="AN54" s="1">
        <f t="shared" si="17"/>
        <v>0</v>
      </c>
      <c r="AO54" s="1" t="str">
        <f t="shared" si="32"/>
        <v/>
      </c>
    </row>
    <row r="55" spans="1:41">
      <c r="A55" s="35">
        <v>46</v>
      </c>
      <c r="B55" s="60"/>
      <c r="C55" s="60"/>
      <c r="D55" s="60"/>
      <c r="E55" s="218"/>
      <c r="F55" s="60"/>
      <c r="G55" s="61"/>
      <c r="H55" s="62"/>
      <c r="I55" s="194"/>
      <c r="J55" s="62"/>
      <c r="K55" s="194"/>
      <c r="L55" s="62"/>
      <c r="M55" s="235"/>
      <c r="N55" s="63"/>
      <c r="O55" s="63"/>
      <c r="S55" s="69" t="str">
        <f>IF(種目情報!A48="","",種目情報!A48)</f>
        <v/>
      </c>
      <c r="T55" s="70" t="str">
        <f>IF(種目情報!E48="","",種目情報!E48)</f>
        <v/>
      </c>
      <c r="V55" s="5" t="str">
        <f t="shared" si="19"/>
        <v/>
      </c>
      <c r="W55" s="5" t="str">
        <f t="shared" si="20"/>
        <v/>
      </c>
      <c r="X55" s="5" t="str">
        <f t="shared" si="21"/>
        <v/>
      </c>
      <c r="Y55" s="5" t="str">
        <f t="shared" si="22"/>
        <v/>
      </c>
      <c r="Z55" s="5" t="str">
        <f t="shared" si="23"/>
        <v/>
      </c>
      <c r="AA55" s="10"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29"/>
        <v/>
      </c>
      <c r="AJ55" s="1">
        <f t="shared" si="15"/>
        <v>0</v>
      </c>
      <c r="AK55" s="1" t="str">
        <f t="shared" si="30"/>
        <v/>
      </c>
      <c r="AL55" s="1">
        <f t="shared" si="18"/>
        <v>0</v>
      </c>
      <c r="AM55" s="1" t="str">
        <f t="shared" si="31"/>
        <v/>
      </c>
      <c r="AN55" s="1">
        <f t="shared" si="17"/>
        <v>0</v>
      </c>
      <c r="AO55" s="1" t="str">
        <f t="shared" si="32"/>
        <v/>
      </c>
    </row>
    <row r="56" spans="1:41">
      <c r="A56" s="35">
        <v>47</v>
      </c>
      <c r="B56" s="60"/>
      <c r="C56" s="60"/>
      <c r="D56" s="60"/>
      <c r="E56" s="218"/>
      <c r="F56" s="60"/>
      <c r="G56" s="61"/>
      <c r="H56" s="62"/>
      <c r="I56" s="194"/>
      <c r="J56" s="62"/>
      <c r="K56" s="194"/>
      <c r="L56" s="62"/>
      <c r="M56" s="235"/>
      <c r="N56" s="63"/>
      <c r="O56" s="63"/>
      <c r="S56" s="69" t="str">
        <f>IF(種目情報!A49="","",種目情報!A49)</f>
        <v/>
      </c>
      <c r="T56" s="70" t="str">
        <f>IF(種目情報!E49="","",種目情報!E49)</f>
        <v/>
      </c>
      <c r="V56" s="5" t="str">
        <f t="shared" si="19"/>
        <v/>
      </c>
      <c r="W56" s="5" t="str">
        <f t="shared" si="20"/>
        <v/>
      </c>
      <c r="X56" s="5" t="str">
        <f t="shared" si="21"/>
        <v/>
      </c>
      <c r="Y56" s="5" t="str">
        <f t="shared" si="22"/>
        <v/>
      </c>
      <c r="Z56" s="5" t="str">
        <f t="shared" si="23"/>
        <v/>
      </c>
      <c r="AA56" s="10"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29"/>
        <v/>
      </c>
      <c r="AJ56" s="1">
        <f t="shared" si="15"/>
        <v>0</v>
      </c>
      <c r="AK56" s="1" t="str">
        <f t="shared" si="30"/>
        <v/>
      </c>
      <c r="AL56" s="1">
        <f t="shared" si="18"/>
        <v>0</v>
      </c>
      <c r="AM56" s="1" t="str">
        <f t="shared" si="31"/>
        <v/>
      </c>
      <c r="AN56" s="1">
        <f t="shared" si="17"/>
        <v>0</v>
      </c>
      <c r="AO56" s="1" t="str">
        <f t="shared" si="32"/>
        <v/>
      </c>
    </row>
    <row r="57" spans="1:41">
      <c r="A57" s="35">
        <v>48</v>
      </c>
      <c r="B57" s="60"/>
      <c r="C57" s="60"/>
      <c r="D57" s="60"/>
      <c r="E57" s="218"/>
      <c r="F57" s="60"/>
      <c r="G57" s="61"/>
      <c r="H57" s="62"/>
      <c r="I57" s="194"/>
      <c r="J57" s="62"/>
      <c r="K57" s="194"/>
      <c r="L57" s="62"/>
      <c r="M57" s="235"/>
      <c r="N57" s="63"/>
      <c r="O57" s="63"/>
      <c r="S57" s="69" t="str">
        <f>IF(種目情報!A50="","",種目情報!A50)</f>
        <v/>
      </c>
      <c r="T57" s="70" t="str">
        <f>IF(種目情報!E50="","",種目情報!E50)</f>
        <v/>
      </c>
      <c r="V57" s="5" t="str">
        <f t="shared" si="19"/>
        <v/>
      </c>
      <c r="W57" s="5" t="str">
        <f t="shared" si="20"/>
        <v/>
      </c>
      <c r="X57" s="5" t="str">
        <f t="shared" si="21"/>
        <v/>
      </c>
      <c r="Y57" s="5" t="str">
        <f t="shared" si="22"/>
        <v/>
      </c>
      <c r="Z57" s="5" t="str">
        <f t="shared" si="23"/>
        <v/>
      </c>
      <c r="AA57" s="10"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29"/>
        <v/>
      </c>
      <c r="AJ57" s="1">
        <f t="shared" si="15"/>
        <v>0</v>
      </c>
      <c r="AK57" s="1" t="str">
        <f t="shared" si="30"/>
        <v/>
      </c>
      <c r="AL57" s="1">
        <f t="shared" si="18"/>
        <v>0</v>
      </c>
      <c r="AM57" s="1" t="str">
        <f t="shared" si="31"/>
        <v/>
      </c>
      <c r="AN57" s="1">
        <f t="shared" si="17"/>
        <v>0</v>
      </c>
      <c r="AO57" s="1" t="str">
        <f t="shared" si="32"/>
        <v/>
      </c>
    </row>
    <row r="58" spans="1:41">
      <c r="A58" s="35">
        <v>49</v>
      </c>
      <c r="B58" s="60"/>
      <c r="C58" s="60"/>
      <c r="D58" s="60"/>
      <c r="E58" s="218"/>
      <c r="F58" s="60"/>
      <c r="G58" s="61"/>
      <c r="H58" s="62"/>
      <c r="I58" s="194"/>
      <c r="J58" s="62"/>
      <c r="K58" s="194"/>
      <c r="L58" s="62"/>
      <c r="M58" s="235"/>
      <c r="N58" s="63"/>
      <c r="O58" s="63"/>
      <c r="S58" s="69" t="str">
        <f>IF(種目情報!A51="","",種目情報!A51)</f>
        <v/>
      </c>
      <c r="T58" s="70" t="str">
        <f>IF(種目情報!E51="","",種目情報!E51)</f>
        <v/>
      </c>
      <c r="V58" s="5" t="str">
        <f t="shared" si="19"/>
        <v/>
      </c>
      <c r="W58" s="5" t="str">
        <f t="shared" si="20"/>
        <v/>
      </c>
      <c r="X58" s="5" t="str">
        <f t="shared" si="21"/>
        <v/>
      </c>
      <c r="Y58" s="5" t="str">
        <f t="shared" si="22"/>
        <v/>
      </c>
      <c r="Z58" s="5" t="str">
        <f t="shared" si="23"/>
        <v/>
      </c>
      <c r="AA58" s="10"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29"/>
        <v/>
      </c>
      <c r="AJ58" s="1">
        <f t="shared" si="15"/>
        <v>0</v>
      </c>
      <c r="AK58" s="1" t="str">
        <f t="shared" si="30"/>
        <v/>
      </c>
      <c r="AL58" s="1">
        <f t="shared" si="18"/>
        <v>0</v>
      </c>
      <c r="AM58" s="1" t="str">
        <f t="shared" si="31"/>
        <v/>
      </c>
      <c r="AN58" s="1">
        <f t="shared" si="17"/>
        <v>0</v>
      </c>
      <c r="AO58" s="1" t="str">
        <f t="shared" si="32"/>
        <v/>
      </c>
    </row>
    <row r="59" spans="1:41">
      <c r="A59" s="35">
        <v>50</v>
      </c>
      <c r="B59" s="60"/>
      <c r="C59" s="60"/>
      <c r="D59" s="60"/>
      <c r="E59" s="218"/>
      <c r="F59" s="60"/>
      <c r="G59" s="61"/>
      <c r="H59" s="62"/>
      <c r="I59" s="194"/>
      <c r="J59" s="62"/>
      <c r="K59" s="194"/>
      <c r="L59" s="62"/>
      <c r="M59" s="235"/>
      <c r="N59" s="63"/>
      <c r="O59" s="63"/>
      <c r="S59" s="69" t="str">
        <f>IF(種目情報!A52="","",種目情報!A52)</f>
        <v/>
      </c>
      <c r="T59" s="70" t="str">
        <f>IF(種目情報!E52="","",種目情報!E52)</f>
        <v/>
      </c>
      <c r="V59" s="5" t="str">
        <f t="shared" si="19"/>
        <v/>
      </c>
      <c r="W59" s="5" t="str">
        <f t="shared" si="20"/>
        <v/>
      </c>
      <c r="X59" s="5" t="str">
        <f t="shared" si="21"/>
        <v/>
      </c>
      <c r="Y59" s="5" t="str">
        <f t="shared" si="22"/>
        <v/>
      </c>
      <c r="Z59" s="5" t="str">
        <f t="shared" si="23"/>
        <v/>
      </c>
      <c r="AA59" s="10"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29"/>
        <v/>
      </c>
      <c r="AJ59" s="1">
        <f t="shared" si="15"/>
        <v>0</v>
      </c>
      <c r="AK59" s="1" t="str">
        <f t="shared" si="30"/>
        <v/>
      </c>
      <c r="AL59" s="1">
        <f t="shared" si="18"/>
        <v>0</v>
      </c>
      <c r="AM59" s="1" t="str">
        <f t="shared" si="31"/>
        <v/>
      </c>
      <c r="AN59" s="1">
        <f t="shared" si="17"/>
        <v>0</v>
      </c>
      <c r="AO59" s="1" t="str">
        <f t="shared" si="32"/>
        <v/>
      </c>
    </row>
    <row r="60" spans="1:41">
      <c r="A60" s="35">
        <v>51</v>
      </c>
      <c r="B60" s="60"/>
      <c r="C60" s="60"/>
      <c r="D60" s="60"/>
      <c r="E60" s="218"/>
      <c r="F60" s="60"/>
      <c r="G60" s="61"/>
      <c r="H60" s="62"/>
      <c r="I60" s="194"/>
      <c r="J60" s="62"/>
      <c r="K60" s="194"/>
      <c r="L60" s="62"/>
      <c r="M60" s="235"/>
      <c r="N60" s="63"/>
      <c r="O60" s="63"/>
      <c r="S60" s="69" t="str">
        <f>IF(種目情報!A53="","",種目情報!A53)</f>
        <v/>
      </c>
      <c r="T60" s="70" t="str">
        <f>IF(種目情報!E53="","",種目情報!E53)</f>
        <v/>
      </c>
      <c r="V60" s="5" t="str">
        <f t="shared" si="19"/>
        <v/>
      </c>
      <c r="W60" s="5" t="str">
        <f t="shared" si="20"/>
        <v/>
      </c>
      <c r="X60" s="5" t="str">
        <f t="shared" si="21"/>
        <v/>
      </c>
      <c r="Y60" s="5" t="str">
        <f t="shared" si="22"/>
        <v/>
      </c>
      <c r="Z60" s="5" t="str">
        <f t="shared" si="23"/>
        <v/>
      </c>
      <c r="AA60" s="10"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29"/>
        <v/>
      </c>
      <c r="AJ60" s="1">
        <f t="shared" si="15"/>
        <v>0</v>
      </c>
      <c r="AK60" s="1" t="str">
        <f t="shared" si="30"/>
        <v/>
      </c>
      <c r="AL60" s="1">
        <f t="shared" si="18"/>
        <v>0</v>
      </c>
      <c r="AM60" s="1" t="str">
        <f t="shared" si="31"/>
        <v/>
      </c>
      <c r="AN60" s="1">
        <f t="shared" si="17"/>
        <v>0</v>
      </c>
      <c r="AO60" s="1" t="str">
        <f t="shared" si="32"/>
        <v/>
      </c>
    </row>
    <row r="61" spans="1:41">
      <c r="A61" s="35">
        <v>52</v>
      </c>
      <c r="B61" s="60"/>
      <c r="C61" s="60"/>
      <c r="D61" s="60"/>
      <c r="E61" s="218"/>
      <c r="F61" s="60"/>
      <c r="G61" s="61"/>
      <c r="H61" s="62"/>
      <c r="I61" s="194"/>
      <c r="J61" s="62"/>
      <c r="K61" s="194"/>
      <c r="L61" s="62"/>
      <c r="M61" s="235"/>
      <c r="N61" s="63"/>
      <c r="O61" s="63"/>
      <c r="S61" s="69" t="str">
        <f>IF(種目情報!A54="","",種目情報!A54)</f>
        <v/>
      </c>
      <c r="T61" s="70" t="str">
        <f>IF(種目情報!E54="","",種目情報!E54)</f>
        <v/>
      </c>
      <c r="V61" s="5" t="str">
        <f t="shared" si="19"/>
        <v/>
      </c>
      <c r="W61" s="5" t="str">
        <f t="shared" si="20"/>
        <v/>
      </c>
      <c r="X61" s="5" t="str">
        <f t="shared" si="21"/>
        <v/>
      </c>
      <c r="Y61" s="5" t="str">
        <f t="shared" si="22"/>
        <v/>
      </c>
      <c r="Z61" s="5" t="str">
        <f t="shared" si="23"/>
        <v/>
      </c>
      <c r="AA61" s="10"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29"/>
        <v/>
      </c>
      <c r="AJ61" s="1">
        <f t="shared" si="15"/>
        <v>0</v>
      </c>
      <c r="AK61" s="1" t="str">
        <f t="shared" si="30"/>
        <v/>
      </c>
      <c r="AL61" s="1">
        <f t="shared" si="18"/>
        <v>0</v>
      </c>
      <c r="AM61" s="1" t="str">
        <f t="shared" si="31"/>
        <v/>
      </c>
      <c r="AN61" s="1">
        <f t="shared" si="17"/>
        <v>0</v>
      </c>
      <c r="AO61" s="1" t="str">
        <f t="shared" si="32"/>
        <v/>
      </c>
    </row>
    <row r="62" spans="1:41">
      <c r="A62" s="35">
        <v>53</v>
      </c>
      <c r="B62" s="60"/>
      <c r="C62" s="60"/>
      <c r="D62" s="60"/>
      <c r="E62" s="218"/>
      <c r="F62" s="60"/>
      <c r="G62" s="61"/>
      <c r="H62" s="62"/>
      <c r="I62" s="194"/>
      <c r="J62" s="62"/>
      <c r="K62" s="194"/>
      <c r="L62" s="62"/>
      <c r="M62" s="235"/>
      <c r="N62" s="63"/>
      <c r="O62" s="63"/>
      <c r="S62" s="69" t="str">
        <f>IF(種目情報!A55="","",種目情報!A55)</f>
        <v/>
      </c>
      <c r="T62" s="70" t="str">
        <f>IF(種目情報!E55="","",種目情報!E55)</f>
        <v/>
      </c>
      <c r="V62" s="5" t="str">
        <f t="shared" si="19"/>
        <v/>
      </c>
      <c r="W62" s="5" t="str">
        <f t="shared" si="20"/>
        <v/>
      </c>
      <c r="X62" s="5" t="str">
        <f t="shared" si="21"/>
        <v/>
      </c>
      <c r="Y62" s="5" t="str">
        <f t="shared" si="22"/>
        <v/>
      </c>
      <c r="Z62" s="5" t="str">
        <f t="shared" si="23"/>
        <v/>
      </c>
      <c r="AA62" s="10"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29"/>
        <v/>
      </c>
      <c r="AJ62" s="1">
        <f t="shared" si="15"/>
        <v>0</v>
      </c>
      <c r="AK62" s="1" t="str">
        <f t="shared" si="30"/>
        <v/>
      </c>
      <c r="AL62" s="1">
        <f t="shared" si="18"/>
        <v>0</v>
      </c>
      <c r="AM62" s="1" t="str">
        <f t="shared" si="31"/>
        <v/>
      </c>
      <c r="AN62" s="1">
        <f t="shared" si="17"/>
        <v>0</v>
      </c>
      <c r="AO62" s="1" t="str">
        <f t="shared" si="32"/>
        <v/>
      </c>
    </row>
    <row r="63" spans="1:41">
      <c r="A63" s="35">
        <v>54</v>
      </c>
      <c r="B63" s="60"/>
      <c r="C63" s="60"/>
      <c r="D63" s="60"/>
      <c r="E63" s="218"/>
      <c r="F63" s="60"/>
      <c r="G63" s="61"/>
      <c r="H63" s="62"/>
      <c r="I63" s="194"/>
      <c r="J63" s="62"/>
      <c r="K63" s="194"/>
      <c r="L63" s="62"/>
      <c r="M63" s="235"/>
      <c r="N63" s="63"/>
      <c r="O63" s="63"/>
      <c r="S63" s="69" t="str">
        <f>IF(種目情報!A56="","",種目情報!A56)</f>
        <v/>
      </c>
      <c r="T63" s="70" t="str">
        <f>IF(種目情報!E56="","",種目情報!E56)</f>
        <v/>
      </c>
      <c r="V63" s="5" t="str">
        <f t="shared" si="19"/>
        <v/>
      </c>
      <c r="W63" s="5" t="str">
        <f t="shared" si="20"/>
        <v/>
      </c>
      <c r="X63" s="5" t="str">
        <f t="shared" si="21"/>
        <v/>
      </c>
      <c r="Y63" s="5" t="str">
        <f t="shared" si="22"/>
        <v/>
      </c>
      <c r="Z63" s="5" t="str">
        <f t="shared" si="23"/>
        <v/>
      </c>
      <c r="AA63" s="10"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29"/>
        <v/>
      </c>
      <c r="AJ63" s="1">
        <f t="shared" si="15"/>
        <v>0</v>
      </c>
      <c r="AK63" s="1" t="str">
        <f t="shared" si="30"/>
        <v/>
      </c>
      <c r="AL63" s="1">
        <f t="shared" si="18"/>
        <v>0</v>
      </c>
      <c r="AM63" s="1" t="str">
        <f t="shared" si="31"/>
        <v/>
      </c>
      <c r="AN63" s="1">
        <f t="shared" si="17"/>
        <v>0</v>
      </c>
      <c r="AO63" s="1" t="str">
        <f t="shared" si="32"/>
        <v/>
      </c>
    </row>
    <row r="64" spans="1:41">
      <c r="A64" s="35">
        <v>55</v>
      </c>
      <c r="B64" s="60"/>
      <c r="C64" s="60"/>
      <c r="D64" s="60"/>
      <c r="E64" s="218"/>
      <c r="F64" s="60"/>
      <c r="G64" s="61"/>
      <c r="H64" s="62"/>
      <c r="I64" s="194"/>
      <c r="J64" s="62"/>
      <c r="K64" s="194"/>
      <c r="L64" s="62"/>
      <c r="M64" s="235"/>
      <c r="N64" s="63"/>
      <c r="O64" s="63"/>
      <c r="S64" s="69" t="str">
        <f>IF(種目情報!A57="","",種目情報!A57)</f>
        <v/>
      </c>
      <c r="T64" s="70" t="str">
        <f>IF(種目情報!E57="","",種目情報!E57)</f>
        <v/>
      </c>
      <c r="V64" s="5" t="str">
        <f t="shared" si="19"/>
        <v/>
      </c>
      <c r="W64" s="5" t="str">
        <f t="shared" si="20"/>
        <v/>
      </c>
      <c r="X64" s="5" t="str">
        <f t="shared" si="21"/>
        <v/>
      </c>
      <c r="Y64" s="5" t="str">
        <f t="shared" si="22"/>
        <v/>
      </c>
      <c r="Z64" s="5" t="str">
        <f t="shared" si="23"/>
        <v/>
      </c>
      <c r="AA64" s="10"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29"/>
        <v/>
      </c>
      <c r="AJ64" s="1">
        <f t="shared" si="15"/>
        <v>0</v>
      </c>
      <c r="AK64" s="1" t="str">
        <f t="shared" si="30"/>
        <v/>
      </c>
      <c r="AL64" s="1">
        <f t="shared" si="18"/>
        <v>0</v>
      </c>
      <c r="AM64" s="1" t="str">
        <f t="shared" si="31"/>
        <v/>
      </c>
      <c r="AN64" s="1">
        <f t="shared" si="17"/>
        <v>0</v>
      </c>
      <c r="AO64" s="1" t="str">
        <f t="shared" si="32"/>
        <v/>
      </c>
    </row>
    <row r="65" spans="1:41">
      <c r="A65" s="35">
        <v>56</v>
      </c>
      <c r="B65" s="60"/>
      <c r="C65" s="60"/>
      <c r="D65" s="60"/>
      <c r="E65" s="218"/>
      <c r="F65" s="60"/>
      <c r="G65" s="61"/>
      <c r="H65" s="62"/>
      <c r="I65" s="194"/>
      <c r="J65" s="62"/>
      <c r="K65" s="194"/>
      <c r="L65" s="62"/>
      <c r="M65" s="235"/>
      <c r="N65" s="63"/>
      <c r="O65" s="63"/>
      <c r="S65" s="69" t="str">
        <f>IF(種目情報!A58="","",種目情報!A58)</f>
        <v/>
      </c>
      <c r="T65" s="70" t="str">
        <f>IF(種目情報!E58="","",種目情報!E58)</f>
        <v/>
      </c>
      <c r="V65" s="5" t="str">
        <f t="shared" si="19"/>
        <v/>
      </c>
      <c r="W65" s="5" t="str">
        <f t="shared" si="20"/>
        <v/>
      </c>
      <c r="X65" s="5" t="str">
        <f t="shared" si="21"/>
        <v/>
      </c>
      <c r="Y65" s="5" t="str">
        <f t="shared" si="22"/>
        <v/>
      </c>
      <c r="Z65" s="5" t="str">
        <f t="shared" si="23"/>
        <v/>
      </c>
      <c r="AA65" s="10"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29"/>
        <v/>
      </c>
      <c r="AJ65" s="1">
        <f t="shared" si="15"/>
        <v>0</v>
      </c>
      <c r="AK65" s="1" t="str">
        <f t="shared" si="30"/>
        <v/>
      </c>
      <c r="AL65" s="1">
        <f t="shared" si="18"/>
        <v>0</v>
      </c>
      <c r="AM65" s="1" t="str">
        <f t="shared" si="31"/>
        <v/>
      </c>
      <c r="AN65" s="1">
        <f t="shared" si="17"/>
        <v>0</v>
      </c>
      <c r="AO65" s="1" t="str">
        <f t="shared" si="32"/>
        <v/>
      </c>
    </row>
    <row r="66" spans="1:41">
      <c r="A66" s="35">
        <v>57</v>
      </c>
      <c r="B66" s="60"/>
      <c r="C66" s="60"/>
      <c r="D66" s="60"/>
      <c r="E66" s="218"/>
      <c r="F66" s="60"/>
      <c r="G66" s="61"/>
      <c r="H66" s="62"/>
      <c r="I66" s="194"/>
      <c r="J66" s="62"/>
      <c r="K66" s="194"/>
      <c r="L66" s="62"/>
      <c r="M66" s="235"/>
      <c r="N66" s="63"/>
      <c r="O66" s="63"/>
      <c r="S66" s="69" t="str">
        <f>IF(種目情報!A59="","",種目情報!A59)</f>
        <v/>
      </c>
      <c r="T66" s="70" t="str">
        <f>IF(種目情報!E59="","",種目情報!E59)</f>
        <v/>
      </c>
      <c r="V66" s="5" t="str">
        <f t="shared" si="19"/>
        <v/>
      </c>
      <c r="W66" s="5" t="str">
        <f t="shared" si="20"/>
        <v/>
      </c>
      <c r="X66" s="5" t="str">
        <f t="shared" si="21"/>
        <v/>
      </c>
      <c r="Y66" s="5" t="str">
        <f t="shared" si="22"/>
        <v/>
      </c>
      <c r="Z66" s="5" t="str">
        <f t="shared" si="23"/>
        <v/>
      </c>
      <c r="AA66" s="10"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29"/>
        <v/>
      </c>
      <c r="AJ66" s="1">
        <f t="shared" si="15"/>
        <v>0</v>
      </c>
      <c r="AK66" s="1" t="str">
        <f t="shared" si="30"/>
        <v/>
      </c>
      <c r="AL66" s="1">
        <f t="shared" si="18"/>
        <v>0</v>
      </c>
      <c r="AM66" s="1" t="str">
        <f t="shared" si="31"/>
        <v/>
      </c>
      <c r="AN66" s="1">
        <f t="shared" si="17"/>
        <v>0</v>
      </c>
      <c r="AO66" s="1" t="str">
        <f t="shared" si="32"/>
        <v/>
      </c>
    </row>
    <row r="67" spans="1:41">
      <c r="A67" s="35">
        <v>58</v>
      </c>
      <c r="B67" s="60"/>
      <c r="C67" s="60"/>
      <c r="D67" s="60"/>
      <c r="E67" s="218"/>
      <c r="F67" s="60"/>
      <c r="G67" s="61"/>
      <c r="H67" s="62"/>
      <c r="I67" s="194"/>
      <c r="J67" s="62"/>
      <c r="K67" s="194"/>
      <c r="L67" s="62"/>
      <c r="M67" s="235"/>
      <c r="N67" s="63"/>
      <c r="O67" s="63"/>
      <c r="S67" s="69" t="str">
        <f>IF(種目情報!A60="","",種目情報!A60)</f>
        <v/>
      </c>
      <c r="T67" s="70" t="str">
        <f>IF(種目情報!E60="","",種目情報!E60)</f>
        <v/>
      </c>
      <c r="V67" s="5" t="str">
        <f t="shared" si="19"/>
        <v/>
      </c>
      <c r="W67" s="5" t="str">
        <f t="shared" si="20"/>
        <v/>
      </c>
      <c r="X67" s="5" t="str">
        <f t="shared" si="21"/>
        <v/>
      </c>
      <c r="Y67" s="5" t="str">
        <f t="shared" si="22"/>
        <v/>
      </c>
      <c r="Z67" s="5" t="str">
        <f t="shared" si="23"/>
        <v/>
      </c>
      <c r="AA67" s="10"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29"/>
        <v/>
      </c>
      <c r="AJ67" s="1">
        <f t="shared" si="15"/>
        <v>0</v>
      </c>
      <c r="AK67" s="1" t="str">
        <f t="shared" si="30"/>
        <v/>
      </c>
      <c r="AL67" s="1">
        <f t="shared" si="18"/>
        <v>0</v>
      </c>
      <c r="AM67" s="1" t="str">
        <f t="shared" si="31"/>
        <v/>
      </c>
      <c r="AN67" s="1">
        <f t="shared" si="17"/>
        <v>0</v>
      </c>
      <c r="AO67" s="1" t="str">
        <f t="shared" si="32"/>
        <v/>
      </c>
    </row>
    <row r="68" spans="1:41">
      <c r="A68" s="35">
        <v>59</v>
      </c>
      <c r="B68" s="60"/>
      <c r="C68" s="60"/>
      <c r="D68" s="60"/>
      <c r="E68" s="218"/>
      <c r="F68" s="60"/>
      <c r="G68" s="61"/>
      <c r="H68" s="62"/>
      <c r="I68" s="194"/>
      <c r="J68" s="62"/>
      <c r="K68" s="194"/>
      <c r="L68" s="62"/>
      <c r="M68" s="235"/>
      <c r="N68" s="63"/>
      <c r="O68" s="63"/>
      <c r="S68" s="69" t="str">
        <f>IF(種目情報!A61="","",種目情報!A61)</f>
        <v/>
      </c>
      <c r="T68" s="70" t="str">
        <f>IF(種目情報!E61="","",種目情報!E61)</f>
        <v/>
      </c>
      <c r="V68" s="5" t="str">
        <f t="shared" si="19"/>
        <v/>
      </c>
      <c r="W68" s="5" t="str">
        <f t="shared" si="20"/>
        <v/>
      </c>
      <c r="X68" s="5" t="str">
        <f t="shared" si="21"/>
        <v/>
      </c>
      <c r="Y68" s="5" t="str">
        <f t="shared" si="22"/>
        <v/>
      </c>
      <c r="Z68" s="5" t="str">
        <f t="shared" si="23"/>
        <v/>
      </c>
      <c r="AA68" s="10"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29"/>
        <v/>
      </c>
      <c r="AJ68" s="1">
        <f t="shared" si="15"/>
        <v>0</v>
      </c>
      <c r="AK68" s="1" t="str">
        <f t="shared" si="30"/>
        <v/>
      </c>
      <c r="AL68" s="1">
        <f t="shared" si="18"/>
        <v>0</v>
      </c>
      <c r="AM68" s="1" t="str">
        <f t="shared" si="31"/>
        <v/>
      </c>
      <c r="AN68" s="1">
        <f t="shared" si="17"/>
        <v>0</v>
      </c>
      <c r="AO68" s="1" t="str">
        <f t="shared" si="32"/>
        <v/>
      </c>
    </row>
    <row r="69" spans="1:41">
      <c r="A69" s="35">
        <v>60</v>
      </c>
      <c r="B69" s="60"/>
      <c r="C69" s="60"/>
      <c r="D69" s="60"/>
      <c r="E69" s="218"/>
      <c r="F69" s="60"/>
      <c r="G69" s="61"/>
      <c r="H69" s="62"/>
      <c r="I69" s="194"/>
      <c r="J69" s="62"/>
      <c r="K69" s="194"/>
      <c r="L69" s="62"/>
      <c r="M69" s="235"/>
      <c r="N69" s="63"/>
      <c r="O69" s="63"/>
      <c r="S69" s="69" t="str">
        <f>IF(種目情報!A62="","",種目情報!A62)</f>
        <v/>
      </c>
      <c r="T69" s="70" t="str">
        <f>IF(種目情報!E62="","",種目情報!E62)</f>
        <v/>
      </c>
      <c r="V69" s="5" t="str">
        <f t="shared" si="19"/>
        <v/>
      </c>
      <c r="W69" s="5" t="str">
        <f t="shared" si="20"/>
        <v/>
      </c>
      <c r="X69" s="5" t="str">
        <f t="shared" si="21"/>
        <v/>
      </c>
      <c r="Y69" s="5" t="str">
        <f t="shared" si="22"/>
        <v/>
      </c>
      <c r="Z69" s="5" t="str">
        <f t="shared" si="23"/>
        <v/>
      </c>
      <c r="AA69" s="10"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29"/>
        <v/>
      </c>
      <c r="AJ69" s="1">
        <f t="shared" si="15"/>
        <v>0</v>
      </c>
      <c r="AK69" s="1" t="str">
        <f t="shared" si="30"/>
        <v/>
      </c>
      <c r="AL69" s="1">
        <f t="shared" si="18"/>
        <v>0</v>
      </c>
      <c r="AM69" s="1" t="str">
        <f t="shared" si="31"/>
        <v/>
      </c>
      <c r="AN69" s="1">
        <f t="shared" si="17"/>
        <v>0</v>
      </c>
      <c r="AO69" s="1" t="str">
        <f t="shared" si="32"/>
        <v/>
      </c>
    </row>
    <row r="70" spans="1:41">
      <c r="A70" s="35">
        <v>61</v>
      </c>
      <c r="B70" s="60"/>
      <c r="C70" s="60"/>
      <c r="D70" s="60"/>
      <c r="E70" s="218"/>
      <c r="F70" s="60"/>
      <c r="G70" s="61"/>
      <c r="H70" s="62"/>
      <c r="I70" s="194"/>
      <c r="J70" s="62"/>
      <c r="K70" s="194"/>
      <c r="L70" s="62"/>
      <c r="M70" s="235"/>
      <c r="N70" s="63"/>
      <c r="O70" s="63"/>
      <c r="S70" s="69" t="str">
        <f>IF(種目情報!A63="","",種目情報!A63)</f>
        <v/>
      </c>
      <c r="T70" s="70" t="str">
        <f>IF(種目情報!E63="","",種目情報!E63)</f>
        <v/>
      </c>
      <c r="V70" s="5" t="str">
        <f t="shared" si="19"/>
        <v/>
      </c>
      <c r="W70" s="5" t="str">
        <f t="shared" si="20"/>
        <v/>
      </c>
      <c r="X70" s="5" t="str">
        <f t="shared" si="21"/>
        <v/>
      </c>
      <c r="Y70" s="5" t="str">
        <f t="shared" si="22"/>
        <v/>
      </c>
      <c r="Z70" s="5" t="str">
        <f t="shared" si="23"/>
        <v/>
      </c>
      <c r="AA70" s="10"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29"/>
        <v/>
      </c>
      <c r="AJ70" s="1">
        <f t="shared" si="15"/>
        <v>0</v>
      </c>
      <c r="AK70" s="1" t="str">
        <f t="shared" si="30"/>
        <v/>
      </c>
      <c r="AL70" s="1">
        <f t="shared" si="18"/>
        <v>0</v>
      </c>
      <c r="AM70" s="1" t="str">
        <f t="shared" si="31"/>
        <v/>
      </c>
      <c r="AN70" s="1">
        <f t="shared" si="17"/>
        <v>0</v>
      </c>
      <c r="AO70" s="1" t="str">
        <f t="shared" si="32"/>
        <v/>
      </c>
    </row>
    <row r="71" spans="1:41">
      <c r="A71" s="35">
        <v>62</v>
      </c>
      <c r="B71" s="60"/>
      <c r="C71" s="60"/>
      <c r="D71" s="60"/>
      <c r="E71" s="218"/>
      <c r="F71" s="60"/>
      <c r="G71" s="61"/>
      <c r="H71" s="62"/>
      <c r="I71" s="194"/>
      <c r="J71" s="62"/>
      <c r="K71" s="194"/>
      <c r="L71" s="62"/>
      <c r="M71" s="235"/>
      <c r="N71" s="63"/>
      <c r="O71" s="63"/>
      <c r="S71" s="69" t="str">
        <f>IF(種目情報!A64="","",種目情報!A64)</f>
        <v/>
      </c>
      <c r="T71" s="70" t="str">
        <f>IF(種目情報!E64="","",種目情報!E64)</f>
        <v/>
      </c>
      <c r="V71" s="5" t="str">
        <f t="shared" si="19"/>
        <v/>
      </c>
      <c r="W71" s="5" t="str">
        <f t="shared" si="20"/>
        <v/>
      </c>
      <c r="X71" s="5" t="str">
        <f t="shared" si="21"/>
        <v/>
      </c>
      <c r="Y71" s="5" t="str">
        <f t="shared" si="22"/>
        <v/>
      </c>
      <c r="Z71" s="5" t="str">
        <f t="shared" si="23"/>
        <v/>
      </c>
      <c r="AA71" s="10"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29"/>
        <v/>
      </c>
      <c r="AJ71" s="1">
        <f t="shared" si="15"/>
        <v>0</v>
      </c>
      <c r="AK71" s="1" t="str">
        <f t="shared" si="30"/>
        <v/>
      </c>
      <c r="AL71" s="1">
        <f t="shared" si="18"/>
        <v>0</v>
      </c>
      <c r="AM71" s="1" t="str">
        <f t="shared" si="31"/>
        <v/>
      </c>
      <c r="AN71" s="1">
        <f t="shared" si="17"/>
        <v>0</v>
      </c>
      <c r="AO71" s="1" t="str">
        <f t="shared" si="32"/>
        <v/>
      </c>
    </row>
    <row r="72" spans="1:41">
      <c r="A72" s="35">
        <v>63</v>
      </c>
      <c r="B72" s="60"/>
      <c r="C72" s="60"/>
      <c r="D72" s="60"/>
      <c r="E72" s="218"/>
      <c r="F72" s="60"/>
      <c r="G72" s="61"/>
      <c r="H72" s="62"/>
      <c r="I72" s="194"/>
      <c r="J72" s="62"/>
      <c r="K72" s="194"/>
      <c r="L72" s="62"/>
      <c r="M72" s="235"/>
      <c r="N72" s="63"/>
      <c r="O72" s="63"/>
      <c r="S72" s="69" t="str">
        <f>IF(種目情報!A65="","",種目情報!A65)</f>
        <v/>
      </c>
      <c r="T72" s="70" t="str">
        <f>IF(種目情報!E65="","",種目情報!E65)</f>
        <v/>
      </c>
      <c r="V72" s="5" t="str">
        <f t="shared" si="19"/>
        <v/>
      </c>
      <c r="W72" s="5" t="str">
        <f t="shared" si="20"/>
        <v/>
      </c>
      <c r="X72" s="5" t="str">
        <f t="shared" si="21"/>
        <v/>
      </c>
      <c r="Y72" s="5" t="str">
        <f t="shared" si="22"/>
        <v/>
      </c>
      <c r="Z72" s="5" t="str">
        <f t="shared" si="23"/>
        <v/>
      </c>
      <c r="AA72" s="10"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29"/>
        <v/>
      </c>
      <c r="AJ72" s="1">
        <f t="shared" si="15"/>
        <v>0</v>
      </c>
      <c r="AK72" s="1" t="str">
        <f t="shared" si="30"/>
        <v/>
      </c>
      <c r="AL72" s="1">
        <f t="shared" si="18"/>
        <v>0</v>
      </c>
      <c r="AM72" s="1" t="str">
        <f t="shared" si="31"/>
        <v/>
      </c>
      <c r="AN72" s="1">
        <f t="shared" si="17"/>
        <v>0</v>
      </c>
      <c r="AO72" s="1" t="str">
        <f t="shared" si="32"/>
        <v/>
      </c>
    </row>
    <row r="73" spans="1:41">
      <c r="A73" s="35">
        <v>64</v>
      </c>
      <c r="B73" s="60"/>
      <c r="C73" s="60"/>
      <c r="D73" s="60"/>
      <c r="E73" s="218"/>
      <c r="F73" s="60"/>
      <c r="G73" s="61"/>
      <c r="H73" s="62"/>
      <c r="I73" s="194"/>
      <c r="J73" s="62"/>
      <c r="K73" s="194"/>
      <c r="L73" s="62"/>
      <c r="M73" s="235"/>
      <c r="N73" s="63"/>
      <c r="O73" s="63"/>
      <c r="S73" s="69" t="str">
        <f>IF(種目情報!A66="","",種目情報!A66)</f>
        <v/>
      </c>
      <c r="T73" s="70" t="str">
        <f>IF(種目情報!E66="","",種目情報!E66)</f>
        <v/>
      </c>
      <c r="V73" s="5" t="str">
        <f t="shared" si="19"/>
        <v/>
      </c>
      <c r="W73" s="5" t="str">
        <f t="shared" si="20"/>
        <v/>
      </c>
      <c r="X73" s="5" t="str">
        <f t="shared" si="21"/>
        <v/>
      </c>
      <c r="Y73" s="5" t="str">
        <f t="shared" si="22"/>
        <v/>
      </c>
      <c r="Z73" s="5" t="str">
        <f t="shared" si="23"/>
        <v/>
      </c>
      <c r="AA73" s="10"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29"/>
        <v/>
      </c>
      <c r="AJ73" s="1">
        <f t="shared" si="15"/>
        <v>0</v>
      </c>
      <c r="AK73" s="1" t="str">
        <f t="shared" si="30"/>
        <v/>
      </c>
      <c r="AL73" s="1">
        <f t="shared" si="18"/>
        <v>0</v>
      </c>
      <c r="AM73" s="1" t="str">
        <f t="shared" si="31"/>
        <v/>
      </c>
      <c r="AN73" s="1">
        <f t="shared" si="17"/>
        <v>0</v>
      </c>
      <c r="AO73" s="1" t="str">
        <f t="shared" si="32"/>
        <v/>
      </c>
    </row>
    <row r="74" spans="1:41">
      <c r="A74" s="35">
        <v>65</v>
      </c>
      <c r="B74" s="60"/>
      <c r="C74" s="60"/>
      <c r="D74" s="60"/>
      <c r="E74" s="218"/>
      <c r="F74" s="60"/>
      <c r="G74" s="61"/>
      <c r="H74" s="62"/>
      <c r="I74" s="194"/>
      <c r="J74" s="62"/>
      <c r="K74" s="194"/>
      <c r="L74" s="62"/>
      <c r="M74" s="235"/>
      <c r="N74" s="63"/>
      <c r="O74" s="63"/>
      <c r="S74" s="69" t="str">
        <f>IF(種目情報!A67="","",種目情報!A67)</f>
        <v/>
      </c>
      <c r="T74" s="70" t="str">
        <f>IF(種目情報!E67="","",種目情報!E67)</f>
        <v/>
      </c>
      <c r="V74" s="5" t="str">
        <f t="shared" si="19"/>
        <v/>
      </c>
      <c r="W74" s="5" t="str">
        <f t="shared" si="20"/>
        <v/>
      </c>
      <c r="X74" s="5" t="str">
        <f t="shared" si="21"/>
        <v/>
      </c>
      <c r="Y74" s="5" t="str">
        <f t="shared" si="22"/>
        <v/>
      </c>
      <c r="Z74" s="5" t="str">
        <f t="shared" si="23"/>
        <v/>
      </c>
      <c r="AA74" s="10" t="str">
        <f>IF(F74="男",data_kyogisha!A66,"")</f>
        <v/>
      </c>
      <c r="AB74" s="5" t="str">
        <f t="shared" ref="AB74:AB99" si="33">IF(F74="女",B74,"")</f>
        <v/>
      </c>
      <c r="AC74" s="5" t="str">
        <f t="shared" ref="AC74:AC99" si="34">IF(F74="女",C74,"")</f>
        <v/>
      </c>
      <c r="AD74" s="5" t="str">
        <f t="shared" si="26"/>
        <v/>
      </c>
      <c r="AE74" s="5" t="str">
        <f t="shared" ref="AE74:AE99" si="35">IF(F74="女",F74,"")</f>
        <v/>
      </c>
      <c r="AF74" s="5" t="str">
        <f t="shared" si="28"/>
        <v/>
      </c>
      <c r="AG74" s="5" t="str">
        <f>IF(F74="女",data_kyogisha!A66,"")</f>
        <v/>
      </c>
      <c r="AH74" s="1">
        <f t="shared" si="14"/>
        <v>0</v>
      </c>
      <c r="AI74" s="1" t="str">
        <f t="shared" ref="AI74:AI99" si="36">IF(AND(F74="男",N74="○"),AA74,"")</f>
        <v/>
      </c>
      <c r="AJ74" s="1">
        <f t="shared" si="15"/>
        <v>0</v>
      </c>
      <c r="AK74" s="1" t="str">
        <f t="shared" ref="AK74:AK99" si="37">IF(AND(F74="男",O74="○"),AA74,"")</f>
        <v/>
      </c>
      <c r="AL74" s="1">
        <f t="shared" si="18"/>
        <v>0</v>
      </c>
      <c r="AM74" s="1" t="str">
        <f t="shared" ref="AM74:AM99" si="38">IF(AND(F74="女",N74="○"),AG74,"")</f>
        <v/>
      </c>
      <c r="AN74" s="1">
        <f t="shared" si="17"/>
        <v>0</v>
      </c>
      <c r="AO74" s="1" t="str">
        <f t="shared" ref="AO74:AO99" si="39">IF(AND(F74="女",O74="○"),AG74,"")</f>
        <v/>
      </c>
    </row>
    <row r="75" spans="1:41">
      <c r="A75" s="35">
        <v>66</v>
      </c>
      <c r="B75" s="60"/>
      <c r="C75" s="60"/>
      <c r="D75" s="60"/>
      <c r="E75" s="218"/>
      <c r="F75" s="60"/>
      <c r="G75" s="61"/>
      <c r="H75" s="62"/>
      <c r="I75" s="194"/>
      <c r="J75" s="62"/>
      <c r="K75" s="194"/>
      <c r="L75" s="62"/>
      <c r="M75" s="235"/>
      <c r="N75" s="63"/>
      <c r="O75" s="63"/>
      <c r="S75" s="69" t="str">
        <f>IF(種目情報!A68="","",種目情報!A68)</f>
        <v/>
      </c>
      <c r="T75" s="70" t="str">
        <f>IF(種目情報!E68="","",種目情報!E68)</f>
        <v/>
      </c>
      <c r="V75" s="5" t="str">
        <f t="shared" ref="V75:V99" si="40">IF(F75="男",B75,"")</f>
        <v/>
      </c>
      <c r="W75" s="5" t="str">
        <f t="shared" ref="W75:W99" si="41">IF(F75="男",C75,"")</f>
        <v/>
      </c>
      <c r="X75" s="5" t="str">
        <f t="shared" ref="X75:X99" si="42">IF(F75="男",D75,"")</f>
        <v/>
      </c>
      <c r="Y75" s="5" t="str">
        <f t="shared" ref="Y75:Y99" si="43">IF(F75="男",F75,"")</f>
        <v/>
      </c>
      <c r="Z75" s="5" t="str">
        <f t="shared" ref="Z75:Z99" si="44">IF(F75="男",IF(G75="","",G75),"")</f>
        <v/>
      </c>
      <c r="AA75" s="10" t="str">
        <f>IF(F75="男",data_kyogisha!A67,"")</f>
        <v/>
      </c>
      <c r="AB75" s="5" t="str">
        <f t="shared" si="33"/>
        <v/>
      </c>
      <c r="AC75" s="5" t="str">
        <f t="shared" si="34"/>
        <v/>
      </c>
      <c r="AD75" s="5" t="str">
        <f t="shared" ref="AD75:AD99" si="45">IF(F75="女",D75,"")</f>
        <v/>
      </c>
      <c r="AE75" s="5" t="str">
        <f t="shared" si="35"/>
        <v/>
      </c>
      <c r="AF75" s="5" t="str">
        <f t="shared" ref="AF75:AF99" si="46">IF(F75="女",IF(G75="","",G75),"")</f>
        <v/>
      </c>
      <c r="AG75" s="5" t="str">
        <f>IF(F75="女",data_kyogisha!A67,"")</f>
        <v/>
      </c>
      <c r="AH75" s="1">
        <f t="shared" ref="AH75:AH99" si="47">IF(AND(F75="男",N75="○"),AH74+1,AH74)</f>
        <v>0</v>
      </c>
      <c r="AI75" s="1" t="str">
        <f t="shared" si="36"/>
        <v/>
      </c>
      <c r="AJ75" s="1">
        <f t="shared" si="15"/>
        <v>0</v>
      </c>
      <c r="AK75" s="1" t="str">
        <f t="shared" si="37"/>
        <v/>
      </c>
      <c r="AL75" s="1">
        <f t="shared" si="18"/>
        <v>0</v>
      </c>
      <c r="AM75" s="1" t="str">
        <f t="shared" si="38"/>
        <v/>
      </c>
      <c r="AN75" s="1">
        <f t="shared" si="17"/>
        <v>0</v>
      </c>
      <c r="AO75" s="1" t="str">
        <f t="shared" si="39"/>
        <v/>
      </c>
    </row>
    <row r="76" spans="1:41">
      <c r="A76" s="35">
        <v>67</v>
      </c>
      <c r="B76" s="60"/>
      <c r="C76" s="60"/>
      <c r="D76" s="60"/>
      <c r="E76" s="218"/>
      <c r="F76" s="60"/>
      <c r="G76" s="61"/>
      <c r="H76" s="62"/>
      <c r="I76" s="194"/>
      <c r="J76" s="62"/>
      <c r="K76" s="194"/>
      <c r="L76" s="62"/>
      <c r="M76" s="235"/>
      <c r="N76" s="63"/>
      <c r="O76" s="63"/>
      <c r="S76" s="69" t="str">
        <f>IF(種目情報!A69="","",種目情報!A69)</f>
        <v/>
      </c>
      <c r="T76" s="70" t="str">
        <f>IF(種目情報!E69="","",種目情報!E69)</f>
        <v/>
      </c>
      <c r="V76" s="5" t="str">
        <f t="shared" si="40"/>
        <v/>
      </c>
      <c r="W76" s="5" t="str">
        <f t="shared" si="41"/>
        <v/>
      </c>
      <c r="X76" s="5" t="str">
        <f t="shared" si="42"/>
        <v/>
      </c>
      <c r="Y76" s="5" t="str">
        <f t="shared" si="43"/>
        <v/>
      </c>
      <c r="Z76" s="5" t="str">
        <f t="shared" si="44"/>
        <v/>
      </c>
      <c r="AA76" s="10" t="str">
        <f>IF(F76="男",data_kyogisha!A68,"")</f>
        <v/>
      </c>
      <c r="AB76" s="5" t="str">
        <f t="shared" si="33"/>
        <v/>
      </c>
      <c r="AC76" s="5" t="str">
        <f t="shared" si="34"/>
        <v/>
      </c>
      <c r="AD76" s="5" t="str">
        <f t="shared" si="45"/>
        <v/>
      </c>
      <c r="AE76" s="5" t="str">
        <f t="shared" si="35"/>
        <v/>
      </c>
      <c r="AF76" s="5" t="str">
        <f t="shared" si="46"/>
        <v/>
      </c>
      <c r="AG76" s="5" t="str">
        <f>IF(F76="女",data_kyogisha!A68,"")</f>
        <v/>
      </c>
      <c r="AH76" s="1">
        <f t="shared" si="47"/>
        <v>0</v>
      </c>
      <c r="AI76" s="1" t="str">
        <f t="shared" si="36"/>
        <v/>
      </c>
      <c r="AJ76" s="1">
        <f t="shared" ref="AJ76:AJ99" si="48">IF(AND(F76="男",O76="○"),AJ75+1,AJ75)</f>
        <v>0</v>
      </c>
      <c r="AK76" s="1" t="str">
        <f t="shared" si="37"/>
        <v/>
      </c>
      <c r="AL76" s="1">
        <f t="shared" si="18"/>
        <v>0</v>
      </c>
      <c r="AM76" s="1" t="str">
        <f t="shared" si="38"/>
        <v/>
      </c>
      <c r="AN76" s="1">
        <f t="shared" ref="AN76:AN99" si="49">IF(AND(F76="女",O76="○"),AN75+1,AN75)</f>
        <v>0</v>
      </c>
      <c r="AO76" s="1" t="str">
        <f t="shared" si="39"/>
        <v/>
      </c>
    </row>
    <row r="77" spans="1:41">
      <c r="A77" s="35">
        <v>68</v>
      </c>
      <c r="B77" s="60"/>
      <c r="C77" s="60"/>
      <c r="D77" s="60"/>
      <c r="E77" s="218"/>
      <c r="F77" s="60"/>
      <c r="G77" s="61"/>
      <c r="H77" s="62"/>
      <c r="I77" s="194"/>
      <c r="J77" s="62"/>
      <c r="K77" s="194"/>
      <c r="L77" s="62"/>
      <c r="M77" s="235"/>
      <c r="N77" s="63"/>
      <c r="O77" s="63"/>
      <c r="S77" s="69" t="str">
        <f>IF(種目情報!A70="","",種目情報!A70)</f>
        <v/>
      </c>
      <c r="T77" s="70" t="str">
        <f>IF(種目情報!E70="","",種目情報!E70)</f>
        <v/>
      </c>
      <c r="V77" s="5" t="str">
        <f t="shared" si="40"/>
        <v/>
      </c>
      <c r="W77" s="5" t="str">
        <f t="shared" si="41"/>
        <v/>
      </c>
      <c r="X77" s="5" t="str">
        <f t="shared" si="42"/>
        <v/>
      </c>
      <c r="Y77" s="5" t="str">
        <f t="shared" si="43"/>
        <v/>
      </c>
      <c r="Z77" s="5" t="str">
        <f t="shared" si="44"/>
        <v/>
      </c>
      <c r="AA77" s="10" t="str">
        <f>IF(F77="男",data_kyogisha!A69,"")</f>
        <v/>
      </c>
      <c r="AB77" s="5" t="str">
        <f t="shared" si="33"/>
        <v/>
      </c>
      <c r="AC77" s="5" t="str">
        <f t="shared" si="34"/>
        <v/>
      </c>
      <c r="AD77" s="5" t="str">
        <f t="shared" si="45"/>
        <v/>
      </c>
      <c r="AE77" s="5" t="str">
        <f t="shared" si="35"/>
        <v/>
      </c>
      <c r="AF77" s="5" t="str">
        <f t="shared" si="46"/>
        <v/>
      </c>
      <c r="AG77" s="5" t="str">
        <f>IF(F77="女",data_kyogisha!A69,"")</f>
        <v/>
      </c>
      <c r="AH77" s="1">
        <f t="shared" si="47"/>
        <v>0</v>
      </c>
      <c r="AI77" s="1" t="str">
        <f t="shared" si="36"/>
        <v/>
      </c>
      <c r="AJ77" s="1">
        <f t="shared" si="48"/>
        <v>0</v>
      </c>
      <c r="AK77" s="1" t="str">
        <f t="shared" si="37"/>
        <v/>
      </c>
      <c r="AL77" s="1">
        <f t="shared" si="18"/>
        <v>0</v>
      </c>
      <c r="AM77" s="1" t="str">
        <f t="shared" si="38"/>
        <v/>
      </c>
      <c r="AN77" s="1">
        <f t="shared" si="49"/>
        <v>0</v>
      </c>
      <c r="AO77" s="1" t="str">
        <f t="shared" si="39"/>
        <v/>
      </c>
    </row>
    <row r="78" spans="1:41">
      <c r="A78" s="35">
        <v>69</v>
      </c>
      <c r="B78" s="60"/>
      <c r="C78" s="60"/>
      <c r="D78" s="60"/>
      <c r="E78" s="218"/>
      <c r="F78" s="60"/>
      <c r="G78" s="61"/>
      <c r="H78" s="62"/>
      <c r="I78" s="194"/>
      <c r="J78" s="62"/>
      <c r="K78" s="194"/>
      <c r="L78" s="62"/>
      <c r="M78" s="235"/>
      <c r="N78" s="63"/>
      <c r="O78" s="63"/>
      <c r="S78" s="69" t="str">
        <f>IF(種目情報!A71="","",種目情報!A71)</f>
        <v/>
      </c>
      <c r="T78" s="70" t="str">
        <f>IF(種目情報!E71="","",種目情報!E71)</f>
        <v/>
      </c>
      <c r="V78" s="5" t="str">
        <f t="shared" si="40"/>
        <v/>
      </c>
      <c r="W78" s="5" t="str">
        <f t="shared" si="41"/>
        <v/>
      </c>
      <c r="X78" s="5" t="str">
        <f t="shared" si="42"/>
        <v/>
      </c>
      <c r="Y78" s="5" t="str">
        <f t="shared" si="43"/>
        <v/>
      </c>
      <c r="Z78" s="5" t="str">
        <f t="shared" si="44"/>
        <v/>
      </c>
      <c r="AA78" s="10" t="str">
        <f>IF(F78="男",data_kyogisha!A70,"")</f>
        <v/>
      </c>
      <c r="AB78" s="5" t="str">
        <f t="shared" si="33"/>
        <v/>
      </c>
      <c r="AC78" s="5" t="str">
        <f t="shared" si="34"/>
        <v/>
      </c>
      <c r="AD78" s="5" t="str">
        <f t="shared" si="45"/>
        <v/>
      </c>
      <c r="AE78" s="5" t="str">
        <f t="shared" si="35"/>
        <v/>
      </c>
      <c r="AF78" s="5" t="str">
        <f t="shared" si="46"/>
        <v/>
      </c>
      <c r="AG78" s="5" t="str">
        <f>IF(F78="女",data_kyogisha!A70,"")</f>
        <v/>
      </c>
      <c r="AH78" s="1">
        <f t="shared" si="47"/>
        <v>0</v>
      </c>
      <c r="AI78" s="1" t="str">
        <f t="shared" si="36"/>
        <v/>
      </c>
      <c r="AJ78" s="1">
        <f t="shared" si="48"/>
        <v>0</v>
      </c>
      <c r="AK78" s="1" t="str">
        <f t="shared" si="37"/>
        <v/>
      </c>
      <c r="AL78" s="1">
        <f t="shared" si="18"/>
        <v>0</v>
      </c>
      <c r="AM78" s="1" t="str">
        <f t="shared" si="38"/>
        <v/>
      </c>
      <c r="AN78" s="1">
        <f t="shared" si="49"/>
        <v>0</v>
      </c>
      <c r="AO78" s="1" t="str">
        <f t="shared" si="39"/>
        <v/>
      </c>
    </row>
    <row r="79" spans="1:41">
      <c r="A79" s="35">
        <v>70</v>
      </c>
      <c r="B79" s="60"/>
      <c r="C79" s="60"/>
      <c r="D79" s="60"/>
      <c r="E79" s="218"/>
      <c r="F79" s="60"/>
      <c r="G79" s="61"/>
      <c r="H79" s="62"/>
      <c r="I79" s="194"/>
      <c r="J79" s="62"/>
      <c r="K79" s="194"/>
      <c r="L79" s="62"/>
      <c r="M79" s="235"/>
      <c r="N79" s="63"/>
      <c r="O79" s="63"/>
      <c r="S79" s="69" t="str">
        <f>IF(種目情報!A72="","",種目情報!A72)</f>
        <v/>
      </c>
      <c r="T79" s="70" t="str">
        <f>IF(種目情報!E72="","",種目情報!E72)</f>
        <v/>
      </c>
      <c r="V79" s="5" t="str">
        <f t="shared" si="40"/>
        <v/>
      </c>
      <c r="W79" s="5" t="str">
        <f t="shared" si="41"/>
        <v/>
      </c>
      <c r="X79" s="5" t="str">
        <f t="shared" si="42"/>
        <v/>
      </c>
      <c r="Y79" s="5" t="str">
        <f t="shared" si="43"/>
        <v/>
      </c>
      <c r="Z79" s="5" t="str">
        <f t="shared" si="44"/>
        <v/>
      </c>
      <c r="AA79" s="10" t="str">
        <f>IF(F79="男",data_kyogisha!A71,"")</f>
        <v/>
      </c>
      <c r="AB79" s="5" t="str">
        <f t="shared" si="33"/>
        <v/>
      </c>
      <c r="AC79" s="5" t="str">
        <f t="shared" si="34"/>
        <v/>
      </c>
      <c r="AD79" s="5" t="str">
        <f t="shared" si="45"/>
        <v/>
      </c>
      <c r="AE79" s="5" t="str">
        <f t="shared" si="35"/>
        <v/>
      </c>
      <c r="AF79" s="5" t="str">
        <f t="shared" si="46"/>
        <v/>
      </c>
      <c r="AG79" s="5" t="str">
        <f>IF(F79="女",data_kyogisha!A71,"")</f>
        <v/>
      </c>
      <c r="AH79" s="1">
        <f t="shared" si="47"/>
        <v>0</v>
      </c>
      <c r="AI79" s="1" t="str">
        <f t="shared" si="36"/>
        <v/>
      </c>
      <c r="AJ79" s="1">
        <f t="shared" si="48"/>
        <v>0</v>
      </c>
      <c r="AK79" s="1" t="str">
        <f t="shared" si="37"/>
        <v/>
      </c>
      <c r="AL79" s="1">
        <f t="shared" si="18"/>
        <v>0</v>
      </c>
      <c r="AM79" s="1" t="str">
        <f t="shared" si="38"/>
        <v/>
      </c>
      <c r="AN79" s="1">
        <f t="shared" si="49"/>
        <v>0</v>
      </c>
      <c r="AO79" s="1" t="str">
        <f t="shared" si="39"/>
        <v/>
      </c>
    </row>
    <row r="80" spans="1:41">
      <c r="A80" s="35">
        <v>71</v>
      </c>
      <c r="B80" s="60"/>
      <c r="C80" s="60"/>
      <c r="D80" s="60"/>
      <c r="E80" s="218"/>
      <c r="F80" s="60"/>
      <c r="G80" s="61"/>
      <c r="H80" s="62"/>
      <c r="I80" s="194"/>
      <c r="J80" s="62"/>
      <c r="K80" s="194"/>
      <c r="L80" s="62"/>
      <c r="M80" s="235"/>
      <c r="N80" s="63"/>
      <c r="O80" s="63"/>
      <c r="S80" s="69" t="str">
        <f>IF(種目情報!A73="","",種目情報!A73)</f>
        <v/>
      </c>
      <c r="T80" s="70" t="str">
        <f>IF(種目情報!E73="","",種目情報!E73)</f>
        <v/>
      </c>
      <c r="V80" s="5" t="str">
        <f t="shared" si="40"/>
        <v/>
      </c>
      <c r="W80" s="5" t="str">
        <f t="shared" si="41"/>
        <v/>
      </c>
      <c r="X80" s="5" t="str">
        <f t="shared" si="42"/>
        <v/>
      </c>
      <c r="Y80" s="5" t="str">
        <f t="shared" si="43"/>
        <v/>
      </c>
      <c r="Z80" s="5" t="str">
        <f t="shared" si="44"/>
        <v/>
      </c>
      <c r="AA80" s="10" t="str">
        <f>IF(F80="男",data_kyogisha!A72,"")</f>
        <v/>
      </c>
      <c r="AB80" s="5" t="str">
        <f t="shared" si="33"/>
        <v/>
      </c>
      <c r="AC80" s="5" t="str">
        <f t="shared" si="34"/>
        <v/>
      </c>
      <c r="AD80" s="5" t="str">
        <f t="shared" si="45"/>
        <v/>
      </c>
      <c r="AE80" s="5" t="str">
        <f t="shared" si="35"/>
        <v/>
      </c>
      <c r="AF80" s="5" t="str">
        <f t="shared" si="46"/>
        <v/>
      </c>
      <c r="AG80" s="5" t="str">
        <f>IF(F80="女",data_kyogisha!A72,"")</f>
        <v/>
      </c>
      <c r="AH80" s="1">
        <f t="shared" si="47"/>
        <v>0</v>
      </c>
      <c r="AI80" s="1" t="str">
        <f t="shared" si="36"/>
        <v/>
      </c>
      <c r="AJ80" s="1">
        <f t="shared" si="48"/>
        <v>0</v>
      </c>
      <c r="AK80" s="1" t="str">
        <f t="shared" si="37"/>
        <v/>
      </c>
      <c r="AL80" s="1">
        <f t="shared" si="18"/>
        <v>0</v>
      </c>
      <c r="AM80" s="1" t="str">
        <f t="shared" si="38"/>
        <v/>
      </c>
      <c r="AN80" s="1">
        <f t="shared" si="49"/>
        <v>0</v>
      </c>
      <c r="AO80" s="1" t="str">
        <f t="shared" si="39"/>
        <v/>
      </c>
    </row>
    <row r="81" spans="1:41">
      <c r="A81" s="35">
        <v>72</v>
      </c>
      <c r="B81" s="60"/>
      <c r="C81" s="60"/>
      <c r="D81" s="60"/>
      <c r="E81" s="218"/>
      <c r="F81" s="60"/>
      <c r="G81" s="61"/>
      <c r="H81" s="62"/>
      <c r="I81" s="194"/>
      <c r="J81" s="62"/>
      <c r="K81" s="194"/>
      <c r="L81" s="62"/>
      <c r="M81" s="235"/>
      <c r="N81" s="63"/>
      <c r="O81" s="63"/>
      <c r="S81" s="69" t="str">
        <f>IF(種目情報!A74="","",種目情報!A74)</f>
        <v/>
      </c>
      <c r="T81" s="70" t="str">
        <f>IF(種目情報!E74="","",種目情報!E74)</f>
        <v/>
      </c>
      <c r="V81" s="5" t="str">
        <f t="shared" si="40"/>
        <v/>
      </c>
      <c r="W81" s="5" t="str">
        <f t="shared" si="41"/>
        <v/>
      </c>
      <c r="X81" s="5" t="str">
        <f t="shared" si="42"/>
        <v/>
      </c>
      <c r="Y81" s="5" t="str">
        <f t="shared" si="43"/>
        <v/>
      </c>
      <c r="Z81" s="5" t="str">
        <f t="shared" si="44"/>
        <v/>
      </c>
      <c r="AA81" s="10" t="str">
        <f>IF(F81="男",data_kyogisha!A73,"")</f>
        <v/>
      </c>
      <c r="AB81" s="5" t="str">
        <f t="shared" si="33"/>
        <v/>
      </c>
      <c r="AC81" s="5" t="str">
        <f t="shared" si="34"/>
        <v/>
      </c>
      <c r="AD81" s="5" t="str">
        <f t="shared" si="45"/>
        <v/>
      </c>
      <c r="AE81" s="5" t="str">
        <f t="shared" si="35"/>
        <v/>
      </c>
      <c r="AF81" s="5" t="str">
        <f t="shared" si="46"/>
        <v/>
      </c>
      <c r="AG81" s="5" t="str">
        <f>IF(F81="女",data_kyogisha!A73,"")</f>
        <v/>
      </c>
      <c r="AH81" s="1">
        <f t="shared" si="47"/>
        <v>0</v>
      </c>
      <c r="AI81" s="1" t="str">
        <f t="shared" si="36"/>
        <v/>
      </c>
      <c r="AJ81" s="1">
        <f t="shared" si="48"/>
        <v>0</v>
      </c>
      <c r="AK81" s="1" t="str">
        <f t="shared" si="37"/>
        <v/>
      </c>
      <c r="AL81" s="1">
        <f t="shared" si="18"/>
        <v>0</v>
      </c>
      <c r="AM81" s="1" t="str">
        <f t="shared" si="38"/>
        <v/>
      </c>
      <c r="AN81" s="1">
        <f t="shared" si="49"/>
        <v>0</v>
      </c>
      <c r="AO81" s="1" t="str">
        <f t="shared" si="39"/>
        <v/>
      </c>
    </row>
    <row r="82" spans="1:41">
      <c r="A82" s="35">
        <v>73</v>
      </c>
      <c r="B82" s="60"/>
      <c r="C82" s="60"/>
      <c r="D82" s="60"/>
      <c r="E82" s="218"/>
      <c r="F82" s="60"/>
      <c r="G82" s="61"/>
      <c r="H82" s="62"/>
      <c r="I82" s="194"/>
      <c r="J82" s="62"/>
      <c r="K82" s="194"/>
      <c r="L82" s="62"/>
      <c r="M82" s="235"/>
      <c r="N82" s="63"/>
      <c r="O82" s="63"/>
      <c r="S82" s="69" t="str">
        <f>IF(種目情報!A75="","",種目情報!A75)</f>
        <v/>
      </c>
      <c r="T82" s="70" t="str">
        <f>IF(種目情報!E75="","",種目情報!E75)</f>
        <v/>
      </c>
      <c r="V82" s="5" t="str">
        <f t="shared" si="40"/>
        <v/>
      </c>
      <c r="W82" s="5" t="str">
        <f t="shared" si="41"/>
        <v/>
      </c>
      <c r="X82" s="5" t="str">
        <f t="shared" si="42"/>
        <v/>
      </c>
      <c r="Y82" s="5" t="str">
        <f t="shared" si="43"/>
        <v/>
      </c>
      <c r="Z82" s="5" t="str">
        <f t="shared" si="44"/>
        <v/>
      </c>
      <c r="AA82" s="10" t="str">
        <f>IF(F82="男",data_kyogisha!A74,"")</f>
        <v/>
      </c>
      <c r="AB82" s="5" t="str">
        <f t="shared" si="33"/>
        <v/>
      </c>
      <c r="AC82" s="5" t="str">
        <f t="shared" si="34"/>
        <v/>
      </c>
      <c r="AD82" s="5" t="str">
        <f t="shared" si="45"/>
        <v/>
      </c>
      <c r="AE82" s="5" t="str">
        <f t="shared" si="35"/>
        <v/>
      </c>
      <c r="AF82" s="5" t="str">
        <f t="shared" si="46"/>
        <v/>
      </c>
      <c r="AG82" s="5" t="str">
        <f>IF(F82="女",data_kyogisha!A74,"")</f>
        <v/>
      </c>
      <c r="AH82" s="1">
        <f t="shared" si="47"/>
        <v>0</v>
      </c>
      <c r="AI82" s="1" t="str">
        <f t="shared" si="36"/>
        <v/>
      </c>
      <c r="AJ82" s="1">
        <f t="shared" si="48"/>
        <v>0</v>
      </c>
      <c r="AK82" s="1" t="str">
        <f t="shared" si="37"/>
        <v/>
      </c>
      <c r="AL82" s="1">
        <f t="shared" si="18"/>
        <v>0</v>
      </c>
      <c r="AM82" s="1" t="str">
        <f t="shared" si="38"/>
        <v/>
      </c>
      <c r="AN82" s="1">
        <f t="shared" si="49"/>
        <v>0</v>
      </c>
      <c r="AO82" s="1" t="str">
        <f t="shared" si="39"/>
        <v/>
      </c>
    </row>
    <row r="83" spans="1:41">
      <c r="A83" s="35">
        <v>74</v>
      </c>
      <c r="B83" s="60"/>
      <c r="C83" s="60"/>
      <c r="D83" s="60"/>
      <c r="E83" s="218"/>
      <c r="F83" s="60"/>
      <c r="G83" s="61"/>
      <c r="H83" s="62"/>
      <c r="I83" s="194"/>
      <c r="J83" s="62"/>
      <c r="K83" s="194"/>
      <c r="L83" s="62"/>
      <c r="M83" s="235"/>
      <c r="N83" s="63"/>
      <c r="O83" s="63"/>
      <c r="S83" s="69" t="str">
        <f>IF(種目情報!A76="","",種目情報!A76)</f>
        <v/>
      </c>
      <c r="T83" s="70" t="str">
        <f>IF(種目情報!E76="","",種目情報!E76)</f>
        <v/>
      </c>
      <c r="V83" s="5" t="str">
        <f t="shared" si="40"/>
        <v/>
      </c>
      <c r="W83" s="5" t="str">
        <f t="shared" si="41"/>
        <v/>
      </c>
      <c r="X83" s="5" t="str">
        <f t="shared" si="42"/>
        <v/>
      </c>
      <c r="Y83" s="5" t="str">
        <f t="shared" si="43"/>
        <v/>
      </c>
      <c r="Z83" s="5" t="str">
        <f t="shared" si="44"/>
        <v/>
      </c>
      <c r="AA83" s="10" t="str">
        <f>IF(F83="男",data_kyogisha!A75,"")</f>
        <v/>
      </c>
      <c r="AB83" s="5" t="str">
        <f t="shared" si="33"/>
        <v/>
      </c>
      <c r="AC83" s="5" t="str">
        <f t="shared" si="34"/>
        <v/>
      </c>
      <c r="AD83" s="5" t="str">
        <f t="shared" si="45"/>
        <v/>
      </c>
      <c r="AE83" s="5" t="str">
        <f t="shared" si="35"/>
        <v/>
      </c>
      <c r="AF83" s="5" t="str">
        <f t="shared" si="46"/>
        <v/>
      </c>
      <c r="AG83" s="5" t="str">
        <f>IF(F83="女",data_kyogisha!A75,"")</f>
        <v/>
      </c>
      <c r="AH83" s="1">
        <f t="shared" si="47"/>
        <v>0</v>
      </c>
      <c r="AI83" s="1" t="str">
        <f t="shared" si="36"/>
        <v/>
      </c>
      <c r="AJ83" s="1">
        <f t="shared" si="48"/>
        <v>0</v>
      </c>
      <c r="AK83" s="1" t="str">
        <f t="shared" si="37"/>
        <v/>
      </c>
      <c r="AL83" s="1">
        <f t="shared" si="18"/>
        <v>0</v>
      </c>
      <c r="AM83" s="1" t="str">
        <f t="shared" si="38"/>
        <v/>
      </c>
      <c r="AN83" s="1">
        <f t="shared" si="49"/>
        <v>0</v>
      </c>
      <c r="AO83" s="1" t="str">
        <f t="shared" si="39"/>
        <v/>
      </c>
    </row>
    <row r="84" spans="1:41">
      <c r="A84" s="35">
        <v>75</v>
      </c>
      <c r="B84" s="60"/>
      <c r="C84" s="60"/>
      <c r="D84" s="60"/>
      <c r="E84" s="218"/>
      <c r="F84" s="60"/>
      <c r="G84" s="61"/>
      <c r="H84" s="62"/>
      <c r="I84" s="194"/>
      <c r="J84" s="62"/>
      <c r="K84" s="194"/>
      <c r="L84" s="62"/>
      <c r="M84" s="235"/>
      <c r="N84" s="63"/>
      <c r="O84" s="63"/>
      <c r="S84" s="69" t="str">
        <f>IF(種目情報!A77="","",種目情報!A77)</f>
        <v/>
      </c>
      <c r="T84" s="70" t="str">
        <f>IF(種目情報!E77="","",種目情報!E77)</f>
        <v/>
      </c>
      <c r="V84" s="5" t="str">
        <f t="shared" si="40"/>
        <v/>
      </c>
      <c r="W84" s="5" t="str">
        <f t="shared" si="41"/>
        <v/>
      </c>
      <c r="X84" s="5" t="str">
        <f t="shared" si="42"/>
        <v/>
      </c>
      <c r="Y84" s="5" t="str">
        <f t="shared" si="43"/>
        <v/>
      </c>
      <c r="Z84" s="5" t="str">
        <f t="shared" si="44"/>
        <v/>
      </c>
      <c r="AA84" s="10" t="str">
        <f>IF(F84="男",data_kyogisha!A76,"")</f>
        <v/>
      </c>
      <c r="AB84" s="5" t="str">
        <f t="shared" si="33"/>
        <v/>
      </c>
      <c r="AC84" s="5" t="str">
        <f t="shared" si="34"/>
        <v/>
      </c>
      <c r="AD84" s="5" t="str">
        <f t="shared" si="45"/>
        <v/>
      </c>
      <c r="AE84" s="5" t="str">
        <f t="shared" si="35"/>
        <v/>
      </c>
      <c r="AF84" s="5" t="str">
        <f t="shared" si="46"/>
        <v/>
      </c>
      <c r="AG84" s="5" t="str">
        <f>IF(F84="女",data_kyogisha!A76,"")</f>
        <v/>
      </c>
      <c r="AH84" s="1">
        <f t="shared" si="47"/>
        <v>0</v>
      </c>
      <c r="AI84" s="1" t="str">
        <f t="shared" si="36"/>
        <v/>
      </c>
      <c r="AJ84" s="1">
        <f t="shared" si="48"/>
        <v>0</v>
      </c>
      <c r="AK84" s="1" t="str">
        <f t="shared" si="37"/>
        <v/>
      </c>
      <c r="AL84" s="1">
        <f t="shared" ref="AL84:AL99" si="50">IF(AND(F84="女",N84="○"),AL83+1,AL83)</f>
        <v>0</v>
      </c>
      <c r="AM84" s="1" t="str">
        <f t="shared" si="38"/>
        <v/>
      </c>
      <c r="AN84" s="1">
        <f t="shared" si="49"/>
        <v>0</v>
      </c>
      <c r="AO84" s="1" t="str">
        <f t="shared" si="39"/>
        <v/>
      </c>
    </row>
    <row r="85" spans="1:41">
      <c r="A85" s="35">
        <v>76</v>
      </c>
      <c r="B85" s="60"/>
      <c r="C85" s="60"/>
      <c r="D85" s="60"/>
      <c r="E85" s="218"/>
      <c r="F85" s="60"/>
      <c r="G85" s="61"/>
      <c r="H85" s="62"/>
      <c r="I85" s="194"/>
      <c r="J85" s="62"/>
      <c r="K85" s="194"/>
      <c r="L85" s="62"/>
      <c r="M85" s="235"/>
      <c r="N85" s="63"/>
      <c r="O85" s="63"/>
      <c r="S85" s="69" t="str">
        <f>IF(種目情報!A78="","",種目情報!A78)</f>
        <v/>
      </c>
      <c r="T85" s="70" t="str">
        <f>IF(種目情報!E78="","",種目情報!E78)</f>
        <v/>
      </c>
      <c r="V85" s="5" t="str">
        <f t="shared" si="40"/>
        <v/>
      </c>
      <c r="W85" s="5" t="str">
        <f t="shared" si="41"/>
        <v/>
      </c>
      <c r="X85" s="5" t="str">
        <f t="shared" si="42"/>
        <v/>
      </c>
      <c r="Y85" s="5" t="str">
        <f t="shared" si="43"/>
        <v/>
      </c>
      <c r="Z85" s="5" t="str">
        <f t="shared" si="44"/>
        <v/>
      </c>
      <c r="AA85" s="10" t="str">
        <f>IF(F85="男",data_kyogisha!A77,"")</f>
        <v/>
      </c>
      <c r="AB85" s="5" t="str">
        <f t="shared" si="33"/>
        <v/>
      </c>
      <c r="AC85" s="5" t="str">
        <f t="shared" si="34"/>
        <v/>
      </c>
      <c r="AD85" s="5" t="str">
        <f t="shared" si="45"/>
        <v/>
      </c>
      <c r="AE85" s="5" t="str">
        <f t="shared" si="35"/>
        <v/>
      </c>
      <c r="AF85" s="5" t="str">
        <f t="shared" si="46"/>
        <v/>
      </c>
      <c r="AG85" s="5" t="str">
        <f>IF(F85="女",data_kyogisha!A77,"")</f>
        <v/>
      </c>
      <c r="AH85" s="1">
        <f t="shared" si="47"/>
        <v>0</v>
      </c>
      <c r="AI85" s="1" t="str">
        <f t="shared" si="36"/>
        <v/>
      </c>
      <c r="AJ85" s="1">
        <f t="shared" si="48"/>
        <v>0</v>
      </c>
      <c r="AK85" s="1" t="str">
        <f t="shared" si="37"/>
        <v/>
      </c>
      <c r="AL85" s="1">
        <f t="shared" si="50"/>
        <v>0</v>
      </c>
      <c r="AM85" s="1" t="str">
        <f t="shared" si="38"/>
        <v/>
      </c>
      <c r="AN85" s="1">
        <f t="shared" si="49"/>
        <v>0</v>
      </c>
      <c r="AO85" s="1" t="str">
        <f t="shared" si="39"/>
        <v/>
      </c>
    </row>
    <row r="86" spans="1:41">
      <c r="A86" s="35">
        <v>77</v>
      </c>
      <c r="B86" s="60"/>
      <c r="C86" s="60"/>
      <c r="D86" s="60"/>
      <c r="E86" s="218"/>
      <c r="F86" s="60"/>
      <c r="G86" s="61"/>
      <c r="H86" s="62"/>
      <c r="I86" s="194"/>
      <c r="J86" s="62"/>
      <c r="K86" s="194"/>
      <c r="L86" s="62"/>
      <c r="M86" s="235"/>
      <c r="N86" s="63"/>
      <c r="O86" s="63"/>
      <c r="S86" s="69" t="str">
        <f>IF(種目情報!A79="","",種目情報!A79)</f>
        <v/>
      </c>
      <c r="T86" s="70" t="str">
        <f>IF(種目情報!E79="","",種目情報!E79)</f>
        <v/>
      </c>
      <c r="V86" s="5" t="str">
        <f t="shared" si="40"/>
        <v/>
      </c>
      <c r="W86" s="5" t="str">
        <f t="shared" si="41"/>
        <v/>
      </c>
      <c r="X86" s="5" t="str">
        <f t="shared" si="42"/>
        <v/>
      </c>
      <c r="Y86" s="5" t="str">
        <f t="shared" si="43"/>
        <v/>
      </c>
      <c r="Z86" s="5" t="str">
        <f t="shared" si="44"/>
        <v/>
      </c>
      <c r="AA86" s="10" t="str">
        <f>IF(F86="男",data_kyogisha!A78,"")</f>
        <v/>
      </c>
      <c r="AB86" s="5" t="str">
        <f t="shared" si="33"/>
        <v/>
      </c>
      <c r="AC86" s="5" t="str">
        <f t="shared" si="34"/>
        <v/>
      </c>
      <c r="AD86" s="5" t="str">
        <f t="shared" si="45"/>
        <v/>
      </c>
      <c r="AE86" s="5" t="str">
        <f t="shared" si="35"/>
        <v/>
      </c>
      <c r="AF86" s="5" t="str">
        <f t="shared" si="46"/>
        <v/>
      </c>
      <c r="AG86" s="5" t="str">
        <f>IF(F86="女",data_kyogisha!A78,"")</f>
        <v/>
      </c>
      <c r="AH86" s="1">
        <f t="shared" si="47"/>
        <v>0</v>
      </c>
      <c r="AI86" s="1" t="str">
        <f t="shared" si="36"/>
        <v/>
      </c>
      <c r="AJ86" s="1">
        <f t="shared" si="48"/>
        <v>0</v>
      </c>
      <c r="AK86" s="1" t="str">
        <f t="shared" si="37"/>
        <v/>
      </c>
      <c r="AL86" s="1">
        <f t="shared" si="50"/>
        <v>0</v>
      </c>
      <c r="AM86" s="1" t="str">
        <f t="shared" si="38"/>
        <v/>
      </c>
      <c r="AN86" s="1">
        <f t="shared" si="49"/>
        <v>0</v>
      </c>
      <c r="AO86" s="1" t="str">
        <f t="shared" si="39"/>
        <v/>
      </c>
    </row>
    <row r="87" spans="1:41">
      <c r="A87" s="35">
        <v>78</v>
      </c>
      <c r="B87" s="60"/>
      <c r="C87" s="60"/>
      <c r="D87" s="60"/>
      <c r="E87" s="218"/>
      <c r="F87" s="60"/>
      <c r="G87" s="61"/>
      <c r="H87" s="62"/>
      <c r="I87" s="194"/>
      <c r="J87" s="62"/>
      <c r="K87" s="194"/>
      <c r="L87" s="62"/>
      <c r="M87" s="235"/>
      <c r="N87" s="63"/>
      <c r="O87" s="63"/>
      <c r="S87" s="69" t="str">
        <f>IF(種目情報!A80="","",種目情報!A80)</f>
        <v/>
      </c>
      <c r="T87" s="70" t="str">
        <f>IF(種目情報!E80="","",種目情報!E80)</f>
        <v/>
      </c>
      <c r="V87" s="5" t="str">
        <f t="shared" si="40"/>
        <v/>
      </c>
      <c r="W87" s="5" t="str">
        <f t="shared" si="41"/>
        <v/>
      </c>
      <c r="X87" s="5" t="str">
        <f t="shared" si="42"/>
        <v/>
      </c>
      <c r="Y87" s="5" t="str">
        <f t="shared" si="43"/>
        <v/>
      </c>
      <c r="Z87" s="5" t="str">
        <f t="shared" si="44"/>
        <v/>
      </c>
      <c r="AA87" s="10" t="str">
        <f>IF(F87="男",data_kyogisha!A79,"")</f>
        <v/>
      </c>
      <c r="AB87" s="5" t="str">
        <f t="shared" si="33"/>
        <v/>
      </c>
      <c r="AC87" s="5" t="str">
        <f t="shared" si="34"/>
        <v/>
      </c>
      <c r="AD87" s="5" t="str">
        <f t="shared" si="45"/>
        <v/>
      </c>
      <c r="AE87" s="5" t="str">
        <f t="shared" si="35"/>
        <v/>
      </c>
      <c r="AF87" s="5" t="str">
        <f t="shared" si="46"/>
        <v/>
      </c>
      <c r="AG87" s="5" t="str">
        <f>IF(F87="女",data_kyogisha!A79,"")</f>
        <v/>
      </c>
      <c r="AH87" s="1">
        <f t="shared" si="47"/>
        <v>0</v>
      </c>
      <c r="AI87" s="1" t="str">
        <f t="shared" si="36"/>
        <v/>
      </c>
      <c r="AJ87" s="1">
        <f t="shared" si="48"/>
        <v>0</v>
      </c>
      <c r="AK87" s="1" t="str">
        <f t="shared" si="37"/>
        <v/>
      </c>
      <c r="AL87" s="1">
        <f t="shared" si="50"/>
        <v>0</v>
      </c>
      <c r="AM87" s="1" t="str">
        <f t="shared" si="38"/>
        <v/>
      </c>
      <c r="AN87" s="1">
        <f t="shared" si="49"/>
        <v>0</v>
      </c>
      <c r="AO87" s="1" t="str">
        <f t="shared" si="39"/>
        <v/>
      </c>
    </row>
    <row r="88" spans="1:41">
      <c r="A88" s="35">
        <v>79</v>
      </c>
      <c r="B88" s="60"/>
      <c r="C88" s="60"/>
      <c r="D88" s="60"/>
      <c r="E88" s="218"/>
      <c r="F88" s="60"/>
      <c r="G88" s="61"/>
      <c r="H88" s="62"/>
      <c r="I88" s="194"/>
      <c r="J88" s="62"/>
      <c r="K88" s="194"/>
      <c r="L88" s="62"/>
      <c r="M88" s="235"/>
      <c r="N88" s="63"/>
      <c r="O88" s="63"/>
      <c r="S88" s="69" t="str">
        <f>IF(種目情報!A81="","",種目情報!A81)</f>
        <v/>
      </c>
      <c r="T88" s="70" t="str">
        <f>IF(種目情報!E81="","",種目情報!E81)</f>
        <v/>
      </c>
      <c r="V88" s="5" t="str">
        <f t="shared" si="40"/>
        <v/>
      </c>
      <c r="W88" s="5" t="str">
        <f t="shared" si="41"/>
        <v/>
      </c>
      <c r="X88" s="5" t="str">
        <f t="shared" si="42"/>
        <v/>
      </c>
      <c r="Y88" s="5" t="str">
        <f t="shared" si="43"/>
        <v/>
      </c>
      <c r="Z88" s="5" t="str">
        <f t="shared" si="44"/>
        <v/>
      </c>
      <c r="AA88" s="10" t="str">
        <f>IF(F88="男",data_kyogisha!A80,"")</f>
        <v/>
      </c>
      <c r="AB88" s="5" t="str">
        <f t="shared" si="33"/>
        <v/>
      </c>
      <c r="AC88" s="5" t="str">
        <f t="shared" si="34"/>
        <v/>
      </c>
      <c r="AD88" s="5" t="str">
        <f t="shared" si="45"/>
        <v/>
      </c>
      <c r="AE88" s="5" t="str">
        <f t="shared" si="35"/>
        <v/>
      </c>
      <c r="AF88" s="5" t="str">
        <f t="shared" si="46"/>
        <v/>
      </c>
      <c r="AG88" s="5" t="str">
        <f>IF(F88="女",data_kyogisha!A80,"")</f>
        <v/>
      </c>
      <c r="AH88" s="1">
        <f t="shared" si="47"/>
        <v>0</v>
      </c>
      <c r="AI88" s="1" t="str">
        <f t="shared" si="36"/>
        <v/>
      </c>
      <c r="AJ88" s="1">
        <f t="shared" si="48"/>
        <v>0</v>
      </c>
      <c r="AK88" s="1" t="str">
        <f t="shared" si="37"/>
        <v/>
      </c>
      <c r="AL88" s="1">
        <f t="shared" si="50"/>
        <v>0</v>
      </c>
      <c r="AM88" s="1" t="str">
        <f t="shared" si="38"/>
        <v/>
      </c>
      <c r="AN88" s="1">
        <f t="shared" si="49"/>
        <v>0</v>
      </c>
      <c r="AO88" s="1" t="str">
        <f t="shared" si="39"/>
        <v/>
      </c>
    </row>
    <row r="89" spans="1:41">
      <c r="A89" s="35">
        <v>80</v>
      </c>
      <c r="B89" s="60"/>
      <c r="C89" s="60"/>
      <c r="D89" s="60"/>
      <c r="E89" s="218"/>
      <c r="F89" s="60"/>
      <c r="G89" s="61"/>
      <c r="H89" s="62"/>
      <c r="I89" s="194"/>
      <c r="J89" s="62"/>
      <c r="K89" s="194"/>
      <c r="L89" s="62"/>
      <c r="M89" s="235"/>
      <c r="N89" s="63"/>
      <c r="O89" s="63"/>
      <c r="S89" s="69" t="str">
        <f>IF(種目情報!A82="","",種目情報!A82)</f>
        <v/>
      </c>
      <c r="T89" s="70" t="str">
        <f>IF(種目情報!E82="","",種目情報!E82)</f>
        <v/>
      </c>
      <c r="V89" s="5" t="str">
        <f t="shared" si="40"/>
        <v/>
      </c>
      <c r="W89" s="5" t="str">
        <f t="shared" si="41"/>
        <v/>
      </c>
      <c r="X89" s="5" t="str">
        <f t="shared" si="42"/>
        <v/>
      </c>
      <c r="Y89" s="5" t="str">
        <f t="shared" si="43"/>
        <v/>
      </c>
      <c r="Z89" s="5" t="str">
        <f t="shared" si="44"/>
        <v/>
      </c>
      <c r="AA89" s="10" t="str">
        <f>IF(F89="男",data_kyogisha!A81,"")</f>
        <v/>
      </c>
      <c r="AB89" s="5" t="str">
        <f t="shared" si="33"/>
        <v/>
      </c>
      <c r="AC89" s="5" t="str">
        <f t="shared" si="34"/>
        <v/>
      </c>
      <c r="AD89" s="5" t="str">
        <f t="shared" si="45"/>
        <v/>
      </c>
      <c r="AE89" s="5" t="str">
        <f t="shared" si="35"/>
        <v/>
      </c>
      <c r="AF89" s="5" t="str">
        <f t="shared" si="46"/>
        <v/>
      </c>
      <c r="AG89" s="5" t="str">
        <f>IF(F89="女",data_kyogisha!A81,"")</f>
        <v/>
      </c>
      <c r="AH89" s="1">
        <f t="shared" si="47"/>
        <v>0</v>
      </c>
      <c r="AI89" s="1" t="str">
        <f t="shared" si="36"/>
        <v/>
      </c>
      <c r="AJ89" s="1">
        <f t="shared" si="48"/>
        <v>0</v>
      </c>
      <c r="AK89" s="1" t="str">
        <f t="shared" si="37"/>
        <v/>
      </c>
      <c r="AL89" s="1">
        <f t="shared" si="50"/>
        <v>0</v>
      </c>
      <c r="AM89" s="1" t="str">
        <f t="shared" si="38"/>
        <v/>
      </c>
      <c r="AN89" s="1">
        <f t="shared" si="49"/>
        <v>0</v>
      </c>
      <c r="AO89" s="1" t="str">
        <f t="shared" si="39"/>
        <v/>
      </c>
    </row>
    <row r="90" spans="1:41">
      <c r="A90" s="35">
        <v>81</v>
      </c>
      <c r="B90" s="60"/>
      <c r="C90" s="60"/>
      <c r="D90" s="60"/>
      <c r="E90" s="218"/>
      <c r="F90" s="60"/>
      <c r="G90" s="61"/>
      <c r="H90" s="62"/>
      <c r="I90" s="194"/>
      <c r="J90" s="62"/>
      <c r="K90" s="194"/>
      <c r="L90" s="62"/>
      <c r="M90" s="235"/>
      <c r="N90" s="63"/>
      <c r="O90" s="63"/>
      <c r="S90" s="69" t="str">
        <f>IF(種目情報!A83="","",種目情報!A83)</f>
        <v/>
      </c>
      <c r="T90" s="70" t="str">
        <f>IF(種目情報!E83="","",種目情報!E83)</f>
        <v/>
      </c>
      <c r="V90" s="5" t="str">
        <f t="shared" si="40"/>
        <v/>
      </c>
      <c r="W90" s="5" t="str">
        <f t="shared" si="41"/>
        <v/>
      </c>
      <c r="X90" s="5" t="str">
        <f t="shared" si="42"/>
        <v/>
      </c>
      <c r="Y90" s="5" t="str">
        <f t="shared" si="43"/>
        <v/>
      </c>
      <c r="Z90" s="5" t="str">
        <f t="shared" si="44"/>
        <v/>
      </c>
      <c r="AA90" s="10" t="str">
        <f>IF(F90="男",data_kyogisha!A82,"")</f>
        <v/>
      </c>
      <c r="AB90" s="5" t="str">
        <f t="shared" si="33"/>
        <v/>
      </c>
      <c r="AC90" s="5" t="str">
        <f t="shared" si="34"/>
        <v/>
      </c>
      <c r="AD90" s="5" t="str">
        <f t="shared" si="45"/>
        <v/>
      </c>
      <c r="AE90" s="5" t="str">
        <f t="shared" si="35"/>
        <v/>
      </c>
      <c r="AF90" s="5" t="str">
        <f t="shared" si="46"/>
        <v/>
      </c>
      <c r="AG90" s="5" t="str">
        <f>IF(F90="女",data_kyogisha!A82,"")</f>
        <v/>
      </c>
      <c r="AH90" s="1">
        <f t="shared" si="47"/>
        <v>0</v>
      </c>
      <c r="AI90" s="1" t="str">
        <f t="shared" si="36"/>
        <v/>
      </c>
      <c r="AJ90" s="1">
        <f t="shared" si="48"/>
        <v>0</v>
      </c>
      <c r="AK90" s="1" t="str">
        <f t="shared" si="37"/>
        <v/>
      </c>
      <c r="AL90" s="1">
        <f t="shared" si="50"/>
        <v>0</v>
      </c>
      <c r="AM90" s="1" t="str">
        <f t="shared" si="38"/>
        <v/>
      </c>
      <c r="AN90" s="1">
        <f t="shared" si="49"/>
        <v>0</v>
      </c>
      <c r="AO90" s="1" t="str">
        <f t="shared" si="39"/>
        <v/>
      </c>
    </row>
    <row r="91" spans="1:41">
      <c r="A91" s="35">
        <v>82</v>
      </c>
      <c r="B91" s="60"/>
      <c r="C91" s="60"/>
      <c r="D91" s="60"/>
      <c r="E91" s="218"/>
      <c r="F91" s="60"/>
      <c r="G91" s="61"/>
      <c r="H91" s="62"/>
      <c r="I91" s="194"/>
      <c r="J91" s="62"/>
      <c r="K91" s="194"/>
      <c r="L91" s="62"/>
      <c r="M91" s="235"/>
      <c r="N91" s="63"/>
      <c r="O91" s="63"/>
      <c r="S91" s="69" t="str">
        <f>IF(種目情報!A84="","",種目情報!A84)</f>
        <v/>
      </c>
      <c r="T91" s="70" t="str">
        <f>IF(種目情報!E84="","",種目情報!E84)</f>
        <v/>
      </c>
      <c r="V91" s="5" t="str">
        <f t="shared" si="40"/>
        <v/>
      </c>
      <c r="W91" s="5" t="str">
        <f t="shared" si="41"/>
        <v/>
      </c>
      <c r="X91" s="5" t="str">
        <f t="shared" si="42"/>
        <v/>
      </c>
      <c r="Y91" s="5" t="str">
        <f t="shared" si="43"/>
        <v/>
      </c>
      <c r="Z91" s="5" t="str">
        <f t="shared" si="44"/>
        <v/>
      </c>
      <c r="AA91" s="10" t="str">
        <f>IF(F91="男",data_kyogisha!A83,"")</f>
        <v/>
      </c>
      <c r="AB91" s="5" t="str">
        <f t="shared" si="33"/>
        <v/>
      </c>
      <c r="AC91" s="5" t="str">
        <f t="shared" si="34"/>
        <v/>
      </c>
      <c r="AD91" s="5" t="str">
        <f t="shared" si="45"/>
        <v/>
      </c>
      <c r="AE91" s="5" t="str">
        <f t="shared" si="35"/>
        <v/>
      </c>
      <c r="AF91" s="5" t="str">
        <f t="shared" si="46"/>
        <v/>
      </c>
      <c r="AG91" s="5" t="str">
        <f>IF(F91="女",data_kyogisha!A83,"")</f>
        <v/>
      </c>
      <c r="AH91" s="1">
        <f t="shared" si="47"/>
        <v>0</v>
      </c>
      <c r="AI91" s="1" t="str">
        <f t="shared" si="36"/>
        <v/>
      </c>
      <c r="AJ91" s="1">
        <f t="shared" si="48"/>
        <v>0</v>
      </c>
      <c r="AK91" s="1" t="str">
        <f t="shared" si="37"/>
        <v/>
      </c>
      <c r="AL91" s="1">
        <f t="shared" si="50"/>
        <v>0</v>
      </c>
      <c r="AM91" s="1" t="str">
        <f t="shared" si="38"/>
        <v/>
      </c>
      <c r="AN91" s="1">
        <f t="shared" si="49"/>
        <v>0</v>
      </c>
      <c r="AO91" s="1" t="str">
        <f t="shared" si="39"/>
        <v/>
      </c>
    </row>
    <row r="92" spans="1:41">
      <c r="A92" s="35">
        <v>83</v>
      </c>
      <c r="B92" s="60"/>
      <c r="C92" s="60"/>
      <c r="D92" s="60"/>
      <c r="E92" s="218"/>
      <c r="F92" s="60"/>
      <c r="G92" s="61"/>
      <c r="H92" s="62"/>
      <c r="I92" s="194"/>
      <c r="J92" s="62"/>
      <c r="K92" s="194"/>
      <c r="L92" s="62"/>
      <c r="M92" s="235"/>
      <c r="N92" s="63"/>
      <c r="O92" s="63"/>
      <c r="V92" s="5" t="str">
        <f t="shared" si="40"/>
        <v/>
      </c>
      <c r="W92" s="5" t="str">
        <f t="shared" si="41"/>
        <v/>
      </c>
      <c r="X92" s="5" t="str">
        <f t="shared" si="42"/>
        <v/>
      </c>
      <c r="Y92" s="5" t="str">
        <f t="shared" si="43"/>
        <v/>
      </c>
      <c r="Z92" s="5" t="str">
        <f t="shared" si="44"/>
        <v/>
      </c>
      <c r="AA92" s="10" t="str">
        <f>IF(F92="男",data_kyogisha!A84,"")</f>
        <v/>
      </c>
      <c r="AB92" s="5" t="str">
        <f t="shared" si="33"/>
        <v/>
      </c>
      <c r="AC92" s="5" t="str">
        <f t="shared" si="34"/>
        <v/>
      </c>
      <c r="AD92" s="5" t="str">
        <f t="shared" si="45"/>
        <v/>
      </c>
      <c r="AE92" s="5" t="str">
        <f t="shared" si="35"/>
        <v/>
      </c>
      <c r="AF92" s="5" t="str">
        <f t="shared" si="46"/>
        <v/>
      </c>
      <c r="AG92" s="5" t="str">
        <f>IF(F92="女",data_kyogisha!A84,"")</f>
        <v/>
      </c>
      <c r="AH92" s="1">
        <f t="shared" si="47"/>
        <v>0</v>
      </c>
      <c r="AI92" s="1" t="str">
        <f t="shared" si="36"/>
        <v/>
      </c>
      <c r="AJ92" s="1">
        <f t="shared" si="48"/>
        <v>0</v>
      </c>
      <c r="AK92" s="1" t="str">
        <f t="shared" si="37"/>
        <v/>
      </c>
      <c r="AL92" s="1">
        <f t="shared" si="50"/>
        <v>0</v>
      </c>
      <c r="AM92" s="1" t="str">
        <f t="shared" si="38"/>
        <v/>
      </c>
      <c r="AN92" s="1">
        <f t="shared" si="49"/>
        <v>0</v>
      </c>
      <c r="AO92" s="1" t="str">
        <f t="shared" si="39"/>
        <v/>
      </c>
    </row>
    <row r="93" spans="1:41">
      <c r="A93" s="35">
        <v>84</v>
      </c>
      <c r="B93" s="60"/>
      <c r="C93" s="60"/>
      <c r="D93" s="60"/>
      <c r="E93" s="218"/>
      <c r="F93" s="60"/>
      <c r="G93" s="61"/>
      <c r="H93" s="62"/>
      <c r="I93" s="194"/>
      <c r="J93" s="62"/>
      <c r="K93" s="194"/>
      <c r="L93" s="62"/>
      <c r="M93" s="235"/>
      <c r="N93" s="63"/>
      <c r="O93" s="63"/>
      <c r="V93" s="5" t="str">
        <f t="shared" si="40"/>
        <v/>
      </c>
      <c r="W93" s="5" t="str">
        <f t="shared" si="41"/>
        <v/>
      </c>
      <c r="X93" s="5" t="str">
        <f t="shared" si="42"/>
        <v/>
      </c>
      <c r="Y93" s="5" t="str">
        <f t="shared" si="43"/>
        <v/>
      </c>
      <c r="Z93" s="5" t="str">
        <f t="shared" si="44"/>
        <v/>
      </c>
      <c r="AA93" s="10" t="str">
        <f>IF(F93="男",data_kyogisha!A85,"")</f>
        <v/>
      </c>
      <c r="AB93" s="5" t="str">
        <f t="shared" si="33"/>
        <v/>
      </c>
      <c r="AC93" s="5" t="str">
        <f t="shared" si="34"/>
        <v/>
      </c>
      <c r="AD93" s="5" t="str">
        <f t="shared" si="45"/>
        <v/>
      </c>
      <c r="AE93" s="5" t="str">
        <f t="shared" si="35"/>
        <v/>
      </c>
      <c r="AF93" s="5" t="str">
        <f t="shared" si="46"/>
        <v/>
      </c>
      <c r="AG93" s="5" t="str">
        <f>IF(F93="女",data_kyogisha!A85,"")</f>
        <v/>
      </c>
      <c r="AH93" s="1">
        <f t="shared" si="47"/>
        <v>0</v>
      </c>
      <c r="AI93" s="1" t="str">
        <f t="shared" si="36"/>
        <v/>
      </c>
      <c r="AJ93" s="1">
        <f t="shared" si="48"/>
        <v>0</v>
      </c>
      <c r="AK93" s="1" t="str">
        <f t="shared" si="37"/>
        <v/>
      </c>
      <c r="AL93" s="1">
        <f t="shared" si="50"/>
        <v>0</v>
      </c>
      <c r="AM93" s="1" t="str">
        <f t="shared" si="38"/>
        <v/>
      </c>
      <c r="AN93" s="1">
        <f t="shared" si="49"/>
        <v>0</v>
      </c>
      <c r="AO93" s="1" t="str">
        <f t="shared" si="39"/>
        <v/>
      </c>
    </row>
    <row r="94" spans="1:41">
      <c r="A94" s="35">
        <v>85</v>
      </c>
      <c r="B94" s="60"/>
      <c r="C94" s="60"/>
      <c r="D94" s="60"/>
      <c r="E94" s="218"/>
      <c r="F94" s="60"/>
      <c r="G94" s="61"/>
      <c r="H94" s="62"/>
      <c r="I94" s="194"/>
      <c r="J94" s="62"/>
      <c r="K94" s="194"/>
      <c r="L94" s="62"/>
      <c r="M94" s="235"/>
      <c r="N94" s="63"/>
      <c r="O94" s="63"/>
      <c r="V94" s="5" t="str">
        <f t="shared" si="40"/>
        <v/>
      </c>
      <c r="W94" s="5" t="str">
        <f t="shared" si="41"/>
        <v/>
      </c>
      <c r="X94" s="5" t="str">
        <f t="shared" si="42"/>
        <v/>
      </c>
      <c r="Y94" s="5" t="str">
        <f t="shared" si="43"/>
        <v/>
      </c>
      <c r="Z94" s="5" t="str">
        <f t="shared" si="44"/>
        <v/>
      </c>
      <c r="AA94" s="10" t="str">
        <f>IF(F94="男",data_kyogisha!A86,"")</f>
        <v/>
      </c>
      <c r="AB94" s="5" t="str">
        <f t="shared" si="33"/>
        <v/>
      </c>
      <c r="AC94" s="5" t="str">
        <f t="shared" si="34"/>
        <v/>
      </c>
      <c r="AD94" s="5" t="str">
        <f t="shared" si="45"/>
        <v/>
      </c>
      <c r="AE94" s="5" t="str">
        <f t="shared" si="35"/>
        <v/>
      </c>
      <c r="AF94" s="5" t="str">
        <f t="shared" si="46"/>
        <v/>
      </c>
      <c r="AG94" s="5" t="str">
        <f>IF(F94="女",data_kyogisha!A86,"")</f>
        <v/>
      </c>
      <c r="AH94" s="1">
        <f t="shared" si="47"/>
        <v>0</v>
      </c>
      <c r="AI94" s="1" t="str">
        <f t="shared" si="36"/>
        <v/>
      </c>
      <c r="AJ94" s="1">
        <f t="shared" si="48"/>
        <v>0</v>
      </c>
      <c r="AK94" s="1" t="str">
        <f t="shared" si="37"/>
        <v/>
      </c>
      <c r="AL94" s="1">
        <f t="shared" si="50"/>
        <v>0</v>
      </c>
      <c r="AM94" s="1" t="str">
        <f t="shared" si="38"/>
        <v/>
      </c>
      <c r="AN94" s="1">
        <f t="shared" si="49"/>
        <v>0</v>
      </c>
      <c r="AO94" s="1" t="str">
        <f t="shared" si="39"/>
        <v/>
      </c>
    </row>
    <row r="95" spans="1:41">
      <c r="A95" s="35">
        <v>86</v>
      </c>
      <c r="B95" s="60"/>
      <c r="C95" s="60"/>
      <c r="D95" s="60"/>
      <c r="E95" s="218"/>
      <c r="F95" s="60"/>
      <c r="G95" s="61"/>
      <c r="H95" s="62"/>
      <c r="I95" s="194"/>
      <c r="J95" s="62"/>
      <c r="K95" s="194"/>
      <c r="L95" s="62"/>
      <c r="M95" s="235"/>
      <c r="N95" s="63"/>
      <c r="O95" s="63"/>
      <c r="V95" s="5" t="str">
        <f t="shared" si="40"/>
        <v/>
      </c>
      <c r="W95" s="5" t="str">
        <f t="shared" si="41"/>
        <v/>
      </c>
      <c r="X95" s="5" t="str">
        <f t="shared" si="42"/>
        <v/>
      </c>
      <c r="Y95" s="5" t="str">
        <f t="shared" si="43"/>
        <v/>
      </c>
      <c r="Z95" s="5" t="str">
        <f t="shared" si="44"/>
        <v/>
      </c>
      <c r="AA95" s="10" t="str">
        <f>IF(F95="男",data_kyogisha!A87,"")</f>
        <v/>
      </c>
      <c r="AB95" s="5" t="str">
        <f t="shared" si="33"/>
        <v/>
      </c>
      <c r="AC95" s="5" t="str">
        <f t="shared" si="34"/>
        <v/>
      </c>
      <c r="AD95" s="5" t="str">
        <f t="shared" si="45"/>
        <v/>
      </c>
      <c r="AE95" s="5" t="str">
        <f t="shared" si="35"/>
        <v/>
      </c>
      <c r="AF95" s="5" t="str">
        <f t="shared" si="46"/>
        <v/>
      </c>
      <c r="AG95" s="5" t="str">
        <f>IF(F95="女",data_kyogisha!A87,"")</f>
        <v/>
      </c>
      <c r="AH95" s="1">
        <f t="shared" si="47"/>
        <v>0</v>
      </c>
      <c r="AI95" s="1" t="str">
        <f t="shared" si="36"/>
        <v/>
      </c>
      <c r="AJ95" s="1">
        <f t="shared" si="48"/>
        <v>0</v>
      </c>
      <c r="AK95" s="1" t="str">
        <f t="shared" si="37"/>
        <v/>
      </c>
      <c r="AL95" s="1">
        <f t="shared" si="50"/>
        <v>0</v>
      </c>
      <c r="AM95" s="1" t="str">
        <f t="shared" si="38"/>
        <v/>
      </c>
      <c r="AN95" s="1">
        <f t="shared" si="49"/>
        <v>0</v>
      </c>
      <c r="AO95" s="1" t="str">
        <f t="shared" si="39"/>
        <v/>
      </c>
    </row>
    <row r="96" spans="1:41">
      <c r="A96" s="35">
        <v>87</v>
      </c>
      <c r="B96" s="60"/>
      <c r="C96" s="60"/>
      <c r="D96" s="60"/>
      <c r="E96" s="218"/>
      <c r="F96" s="60"/>
      <c r="G96" s="61"/>
      <c r="H96" s="62"/>
      <c r="I96" s="194"/>
      <c r="J96" s="62"/>
      <c r="K96" s="194"/>
      <c r="L96" s="62"/>
      <c r="M96" s="235"/>
      <c r="N96" s="63"/>
      <c r="O96" s="63"/>
      <c r="V96" s="5" t="str">
        <f t="shared" si="40"/>
        <v/>
      </c>
      <c r="W96" s="5" t="str">
        <f t="shared" si="41"/>
        <v/>
      </c>
      <c r="X96" s="5" t="str">
        <f t="shared" si="42"/>
        <v/>
      </c>
      <c r="Y96" s="5" t="str">
        <f t="shared" si="43"/>
        <v/>
      </c>
      <c r="Z96" s="5" t="str">
        <f t="shared" si="44"/>
        <v/>
      </c>
      <c r="AA96" s="10" t="str">
        <f>IF(F96="男",data_kyogisha!A88,"")</f>
        <v/>
      </c>
      <c r="AB96" s="5" t="str">
        <f t="shared" si="33"/>
        <v/>
      </c>
      <c r="AC96" s="5" t="str">
        <f t="shared" si="34"/>
        <v/>
      </c>
      <c r="AD96" s="5" t="str">
        <f t="shared" si="45"/>
        <v/>
      </c>
      <c r="AE96" s="5" t="str">
        <f t="shared" si="35"/>
        <v/>
      </c>
      <c r="AF96" s="5" t="str">
        <f t="shared" si="46"/>
        <v/>
      </c>
      <c r="AG96" s="5" t="str">
        <f>IF(F96="女",data_kyogisha!A88,"")</f>
        <v/>
      </c>
      <c r="AH96" s="1">
        <f t="shared" si="47"/>
        <v>0</v>
      </c>
      <c r="AI96" s="1" t="str">
        <f t="shared" si="36"/>
        <v/>
      </c>
      <c r="AJ96" s="1">
        <f t="shared" si="48"/>
        <v>0</v>
      </c>
      <c r="AK96" s="1" t="str">
        <f t="shared" si="37"/>
        <v/>
      </c>
      <c r="AL96" s="1">
        <f t="shared" si="50"/>
        <v>0</v>
      </c>
      <c r="AM96" s="1" t="str">
        <f t="shared" si="38"/>
        <v/>
      </c>
      <c r="AN96" s="1">
        <f t="shared" si="49"/>
        <v>0</v>
      </c>
      <c r="AO96" s="1" t="str">
        <f t="shared" si="39"/>
        <v/>
      </c>
    </row>
    <row r="97" spans="1:41">
      <c r="A97" s="35">
        <v>88</v>
      </c>
      <c r="B97" s="60"/>
      <c r="C97" s="60"/>
      <c r="D97" s="60"/>
      <c r="E97" s="218"/>
      <c r="F97" s="60"/>
      <c r="G97" s="61"/>
      <c r="H97" s="62"/>
      <c r="I97" s="194"/>
      <c r="J97" s="62"/>
      <c r="K97" s="194"/>
      <c r="L97" s="62"/>
      <c r="M97" s="235"/>
      <c r="N97" s="63"/>
      <c r="O97" s="63"/>
      <c r="V97" s="5" t="str">
        <f t="shared" si="40"/>
        <v/>
      </c>
      <c r="W97" s="5" t="str">
        <f t="shared" si="41"/>
        <v/>
      </c>
      <c r="X97" s="5" t="str">
        <f t="shared" si="42"/>
        <v/>
      </c>
      <c r="Y97" s="5" t="str">
        <f t="shared" si="43"/>
        <v/>
      </c>
      <c r="Z97" s="5" t="str">
        <f t="shared" si="44"/>
        <v/>
      </c>
      <c r="AA97" s="10" t="str">
        <f>IF(F97="男",data_kyogisha!A89,"")</f>
        <v/>
      </c>
      <c r="AB97" s="5" t="str">
        <f t="shared" si="33"/>
        <v/>
      </c>
      <c r="AC97" s="5" t="str">
        <f t="shared" si="34"/>
        <v/>
      </c>
      <c r="AD97" s="5" t="str">
        <f t="shared" si="45"/>
        <v/>
      </c>
      <c r="AE97" s="5" t="str">
        <f t="shared" si="35"/>
        <v/>
      </c>
      <c r="AF97" s="5" t="str">
        <f t="shared" si="46"/>
        <v/>
      </c>
      <c r="AG97" s="5" t="str">
        <f>IF(F97="女",data_kyogisha!A89,"")</f>
        <v/>
      </c>
      <c r="AH97" s="1">
        <f t="shared" si="47"/>
        <v>0</v>
      </c>
      <c r="AI97" s="1" t="str">
        <f t="shared" si="36"/>
        <v/>
      </c>
      <c r="AJ97" s="1">
        <f t="shared" si="48"/>
        <v>0</v>
      </c>
      <c r="AK97" s="1" t="str">
        <f t="shared" si="37"/>
        <v/>
      </c>
      <c r="AL97" s="1">
        <f t="shared" si="50"/>
        <v>0</v>
      </c>
      <c r="AM97" s="1" t="str">
        <f t="shared" si="38"/>
        <v/>
      </c>
      <c r="AN97" s="1">
        <f t="shared" si="49"/>
        <v>0</v>
      </c>
      <c r="AO97" s="1" t="str">
        <f t="shared" si="39"/>
        <v/>
      </c>
    </row>
    <row r="98" spans="1:41">
      <c r="A98" s="35">
        <v>89</v>
      </c>
      <c r="B98" s="60"/>
      <c r="C98" s="60"/>
      <c r="D98" s="60"/>
      <c r="E98" s="218"/>
      <c r="F98" s="60"/>
      <c r="G98" s="61"/>
      <c r="H98" s="62"/>
      <c r="I98" s="194"/>
      <c r="J98" s="62"/>
      <c r="K98" s="194"/>
      <c r="L98" s="62"/>
      <c r="M98" s="235"/>
      <c r="N98" s="63"/>
      <c r="O98" s="63"/>
      <c r="V98" s="5" t="str">
        <f t="shared" si="40"/>
        <v/>
      </c>
      <c r="W98" s="5" t="str">
        <f t="shared" si="41"/>
        <v/>
      </c>
      <c r="X98" s="5" t="str">
        <f t="shared" si="42"/>
        <v/>
      </c>
      <c r="Y98" s="5" t="str">
        <f t="shared" si="43"/>
        <v/>
      </c>
      <c r="Z98" s="5" t="str">
        <f t="shared" si="44"/>
        <v/>
      </c>
      <c r="AA98" s="10" t="str">
        <f>IF(F98="男",data_kyogisha!A90,"")</f>
        <v/>
      </c>
      <c r="AB98" s="5" t="str">
        <f t="shared" si="33"/>
        <v/>
      </c>
      <c r="AC98" s="5" t="str">
        <f t="shared" si="34"/>
        <v/>
      </c>
      <c r="AD98" s="5" t="str">
        <f t="shared" si="45"/>
        <v/>
      </c>
      <c r="AE98" s="5" t="str">
        <f t="shared" si="35"/>
        <v/>
      </c>
      <c r="AF98" s="5" t="str">
        <f t="shared" si="46"/>
        <v/>
      </c>
      <c r="AG98" s="5" t="str">
        <f>IF(F98="女",data_kyogisha!A90,"")</f>
        <v/>
      </c>
      <c r="AH98" s="1">
        <f t="shared" si="47"/>
        <v>0</v>
      </c>
      <c r="AI98" s="1" t="str">
        <f t="shared" si="36"/>
        <v/>
      </c>
      <c r="AJ98" s="1">
        <f t="shared" si="48"/>
        <v>0</v>
      </c>
      <c r="AK98" s="1" t="str">
        <f t="shared" si="37"/>
        <v/>
      </c>
      <c r="AL98" s="1">
        <f t="shared" si="50"/>
        <v>0</v>
      </c>
      <c r="AM98" s="1" t="str">
        <f t="shared" si="38"/>
        <v/>
      </c>
      <c r="AN98" s="1">
        <f t="shared" si="49"/>
        <v>0</v>
      </c>
      <c r="AO98" s="1" t="str">
        <f t="shared" si="39"/>
        <v/>
      </c>
    </row>
    <row r="99" spans="1:41" ht="13.8" thickBot="1">
      <c r="A99" s="263">
        <v>90</v>
      </c>
      <c r="B99" s="264"/>
      <c r="C99" s="264"/>
      <c r="D99" s="264"/>
      <c r="E99" s="265"/>
      <c r="F99" s="264"/>
      <c r="G99" s="266"/>
      <c r="H99" s="267"/>
      <c r="I99" s="268"/>
      <c r="J99" s="267"/>
      <c r="K99" s="268"/>
      <c r="L99" s="267"/>
      <c r="M99" s="269"/>
      <c r="N99" s="270"/>
      <c r="O99" s="270"/>
      <c r="V99" s="128" t="str">
        <f t="shared" si="40"/>
        <v/>
      </c>
      <c r="W99" s="128" t="str">
        <f t="shared" si="41"/>
        <v/>
      </c>
      <c r="X99" s="128" t="str">
        <f t="shared" si="42"/>
        <v/>
      </c>
      <c r="Y99" s="128" t="str">
        <f t="shared" si="43"/>
        <v/>
      </c>
      <c r="Z99" s="128" t="str">
        <f t="shared" si="44"/>
        <v/>
      </c>
      <c r="AA99" s="129" t="str">
        <f>IF(F99="男",data_kyogisha!A91,"")</f>
        <v/>
      </c>
      <c r="AB99" s="128" t="str">
        <f t="shared" si="33"/>
        <v/>
      </c>
      <c r="AC99" s="128" t="str">
        <f t="shared" si="34"/>
        <v/>
      </c>
      <c r="AD99" s="128" t="str">
        <f t="shared" si="45"/>
        <v/>
      </c>
      <c r="AE99" s="128" t="str">
        <f t="shared" si="35"/>
        <v/>
      </c>
      <c r="AF99" s="128" t="str">
        <f t="shared" si="46"/>
        <v/>
      </c>
      <c r="AG99" s="128" t="str">
        <f>IF(F99="女",data_kyogisha!A91,"")</f>
        <v/>
      </c>
      <c r="AH99" s="128">
        <f t="shared" si="47"/>
        <v>0</v>
      </c>
      <c r="AI99" s="128" t="str">
        <f t="shared" si="36"/>
        <v/>
      </c>
      <c r="AJ99" s="128">
        <f t="shared" si="48"/>
        <v>0</v>
      </c>
      <c r="AK99" s="128" t="str">
        <f t="shared" si="37"/>
        <v/>
      </c>
      <c r="AL99" s="128">
        <f t="shared" si="50"/>
        <v>0</v>
      </c>
      <c r="AM99" s="128" t="str">
        <f t="shared" si="38"/>
        <v/>
      </c>
      <c r="AN99" s="128">
        <f t="shared" si="49"/>
        <v>0</v>
      </c>
      <c r="AO99" s="128" t="str">
        <f t="shared" si="39"/>
        <v/>
      </c>
    </row>
    <row r="100" spans="1:41">
      <c r="A100" s="271"/>
      <c r="B100" s="271"/>
      <c r="C100" s="271"/>
      <c r="D100" s="271"/>
      <c r="E100" s="262" t="s">
        <v>182</v>
      </c>
      <c r="F100" s="271">
        <f>SUM(H100:K100)</f>
        <v>0</v>
      </c>
      <c r="G100" s="271"/>
      <c r="H100" s="271">
        <f>COUNTA(H10:H99)</f>
        <v>0</v>
      </c>
      <c r="I100" s="271"/>
      <c r="J100" s="271">
        <f>COUNTA(J10:J99)</f>
        <v>0</v>
      </c>
      <c r="K100" s="271"/>
      <c r="L100" s="271">
        <f>COUNTA(L10:L99)</f>
        <v>0</v>
      </c>
      <c r="M100" s="271"/>
      <c r="N100" s="271"/>
      <c r="O100" s="271"/>
    </row>
    <row r="101" spans="1:41">
      <c r="E101" s="15" t="s">
        <v>187</v>
      </c>
      <c r="F101" s="1">
        <f>③リレー情報確認!F14+③リレー情報確認!L14+③リレー情報確認!R14+③リレー情報確認!X14</f>
        <v>0</v>
      </c>
    </row>
    <row r="102" spans="1:41">
      <c r="E102" s="15" t="s">
        <v>2</v>
      </c>
      <c r="F102" s="1">
        <f>COUNTIF(F10:F99,"男")</f>
        <v>0</v>
      </c>
    </row>
    <row r="103" spans="1:41">
      <c r="E103" s="1" t="s">
        <v>59</v>
      </c>
      <c r="F103" s="1">
        <f>COUNTIF(F10:F99,"女")</f>
        <v>0</v>
      </c>
    </row>
    <row r="104" spans="1:41">
      <c r="E104" s="1" t="s">
        <v>300</v>
      </c>
      <c r="F104" s="1">
        <f>SUM(F102:F103)</f>
        <v>0</v>
      </c>
    </row>
  </sheetData>
  <sheetProtection sheet="1" selectLockedCells="1"/>
  <mergeCells count="1">
    <mergeCell ref="M3:O3"/>
  </mergeCells>
  <phoneticPr fontId="3"/>
  <dataValidations count="8">
    <dataValidation type="list" allowBlank="1" showInputMessage="1" showErrorMessage="1" sqref="L10:L99">
      <formula1>IF(F10="","",IF(F10="男",$S$10:$S$36,$T$10:$T$36))</formula1>
    </dataValidation>
    <dataValidation imeMode="off" allowBlank="1" showInputMessage="1" showErrorMessage="1" sqref="M10:M99 I10:I99 K10:K99 G10:G99 E10:E99 N5:O6 B10:B99"/>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H10:H99">
      <formula1>IF(F10="","",IF(F10="男",$S$10:$S$30,$T$10:$T$26))</formula1>
    </dataValidation>
    <dataValidation type="list" allowBlank="1" showInputMessage="1" showErrorMessage="1" sqref="J10:J99">
      <formula1>IF(F10="","",IF(F10="男",$S$10:$S$30,$T$10:$T$26))</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J17" sqref="J17"/>
    </sheetView>
  </sheetViews>
  <sheetFormatPr defaultColWidth="9" defaultRowHeight="13.2"/>
  <cols>
    <col min="1" max="1" width="1.88671875" style="39" customWidth="1"/>
    <col min="2" max="2" width="4.44140625" style="39" customWidth="1"/>
    <col min="3" max="3" width="6.44140625" style="39" bestFit="1" customWidth="1"/>
    <col min="4" max="4" width="12.21875" style="39" bestFit="1" customWidth="1"/>
    <col min="5" max="5" width="9.44140625" style="39" customWidth="1"/>
    <col min="6" max="6" width="8.44140625" style="39" bestFit="1" customWidth="1"/>
    <col min="7" max="7" width="5" style="40" customWidth="1"/>
    <col min="8" max="8" width="4.44140625" style="39" customWidth="1"/>
    <col min="9" max="9" width="10.109375" style="39" customWidth="1"/>
    <col min="10" max="10" width="12.21875" style="39" customWidth="1"/>
    <col min="11" max="11" width="9.44140625" style="39" customWidth="1"/>
    <col min="12" max="12" width="8.44140625" style="39" bestFit="1" customWidth="1"/>
    <col min="13" max="13" width="5" style="42" customWidth="1"/>
    <col min="14" max="14" width="4.44140625" style="39" customWidth="1"/>
    <col min="15" max="15" width="6.44140625" style="39" bestFit="1" customWidth="1"/>
    <col min="16" max="16" width="12.21875" style="39" customWidth="1"/>
    <col min="17" max="17" width="9.44140625" style="39" customWidth="1"/>
    <col min="18" max="18" width="8.44140625" style="39" bestFit="1" customWidth="1"/>
    <col min="19" max="19" width="5" style="42" customWidth="1"/>
    <col min="20" max="20" width="4.44140625" style="39" customWidth="1"/>
    <col min="21" max="21" width="6.44140625" style="39" bestFit="1" customWidth="1"/>
    <col min="22" max="22" width="12.21875" style="39" customWidth="1"/>
    <col min="23" max="23" width="9.44140625" style="39" customWidth="1"/>
    <col min="24" max="24" width="8.44140625" style="39" bestFit="1" customWidth="1"/>
    <col min="25" max="26" width="9" style="39"/>
    <col min="27" max="27" width="9" style="39" customWidth="1"/>
    <col min="28" max="16384" width="9" style="39"/>
  </cols>
  <sheetData>
    <row r="1" spans="1:24" ht="16.8" thickBot="1">
      <c r="A1" s="38" t="s">
        <v>175</v>
      </c>
      <c r="H1" s="41"/>
      <c r="I1" s="65" t="s">
        <v>79</v>
      </c>
      <c r="J1" s="337" t="str">
        <f>IF(①学校情報入力!D5="","",①学校情報入力!D5)</f>
        <v/>
      </c>
      <c r="K1" s="338"/>
      <c r="L1" s="339"/>
      <c r="M1" s="37"/>
      <c r="O1" s="65" t="s">
        <v>133</v>
      </c>
      <c r="P1" s="337" t="str">
        <f>IF(①学校情報入力!D6="","",①学校情報入力!D6)</f>
        <v/>
      </c>
      <c r="Q1" s="338"/>
      <c r="R1" s="339"/>
      <c r="T1" s="41"/>
      <c r="W1" s="135"/>
    </row>
    <row r="2" spans="1:24">
      <c r="H2" s="41"/>
      <c r="N2" s="41"/>
      <c r="T2" s="41"/>
    </row>
    <row r="3" spans="1:24" s="144" customFormat="1">
      <c r="A3" s="145"/>
      <c r="B3" s="141"/>
      <c r="C3" s="142" t="s">
        <v>174</v>
      </c>
      <c r="D3" s="143"/>
      <c r="E3" s="143"/>
      <c r="F3" s="143"/>
      <c r="G3" s="143"/>
      <c r="H3" s="143"/>
      <c r="I3" s="143"/>
      <c r="J3" s="143"/>
      <c r="K3" s="143"/>
      <c r="L3" s="143"/>
      <c r="M3" s="143"/>
      <c r="N3" s="143"/>
      <c r="O3" s="143"/>
      <c r="P3" s="159"/>
      <c r="Q3" s="159"/>
      <c r="R3" s="159"/>
      <c r="S3" s="159"/>
      <c r="T3" s="159"/>
      <c r="U3" s="159"/>
      <c r="V3" s="159"/>
      <c r="W3" s="159"/>
    </row>
    <row r="4" spans="1:24" s="144" customFormat="1">
      <c r="A4" s="145"/>
      <c r="B4" s="141"/>
      <c r="C4" s="142" t="s">
        <v>176</v>
      </c>
      <c r="D4" s="143"/>
      <c r="E4" s="143"/>
      <c r="F4" s="143"/>
      <c r="G4" s="143"/>
      <c r="H4" s="143"/>
      <c r="I4" s="143"/>
      <c r="J4" s="143"/>
      <c r="K4" s="143"/>
      <c r="L4" s="143"/>
      <c r="M4" s="143"/>
      <c r="N4" s="143"/>
      <c r="O4" s="143"/>
      <c r="P4" s="159"/>
      <c r="Q4" s="159"/>
      <c r="R4" s="159"/>
      <c r="S4" s="159"/>
      <c r="T4" s="159"/>
      <c r="U4" s="159"/>
      <c r="V4" s="159"/>
      <c r="W4" s="159"/>
    </row>
    <row r="5" spans="1:24">
      <c r="H5" s="145"/>
      <c r="N5" s="145"/>
      <c r="T5" s="145"/>
    </row>
    <row r="6" spans="1:24" s="146" customFormat="1">
      <c r="A6" s="156"/>
      <c r="B6" s="341" t="s">
        <v>118</v>
      </c>
      <c r="C6" s="341"/>
      <c r="D6" s="341"/>
      <c r="E6" s="341"/>
      <c r="F6" s="341"/>
      <c r="G6" s="157"/>
      <c r="H6" s="343" t="s">
        <v>119</v>
      </c>
      <c r="I6" s="344"/>
      <c r="J6" s="344"/>
      <c r="K6" s="344"/>
      <c r="L6" s="345"/>
      <c r="M6" s="158"/>
      <c r="N6" s="342" t="s">
        <v>120</v>
      </c>
      <c r="O6" s="342"/>
      <c r="P6" s="342"/>
      <c r="Q6" s="342"/>
      <c r="R6" s="342"/>
      <c r="S6" s="158"/>
      <c r="T6" s="342" t="s">
        <v>121</v>
      </c>
      <c r="U6" s="342"/>
      <c r="V6" s="342"/>
      <c r="W6" s="342"/>
      <c r="X6" s="342"/>
    </row>
    <row r="7" spans="1:24">
      <c r="B7" s="147" t="s">
        <v>100</v>
      </c>
      <c r="C7" s="147" t="s">
        <v>0</v>
      </c>
      <c r="D7" s="147" t="s">
        <v>104</v>
      </c>
      <c r="E7" s="147" t="s">
        <v>162</v>
      </c>
      <c r="F7" s="147" t="s">
        <v>40</v>
      </c>
      <c r="H7" s="148" t="s">
        <v>100</v>
      </c>
      <c r="I7" s="148" t="s">
        <v>0</v>
      </c>
      <c r="J7" s="147" t="s">
        <v>104</v>
      </c>
      <c r="K7" s="147" t="s">
        <v>162</v>
      </c>
      <c r="L7" s="147" t="s">
        <v>40</v>
      </c>
      <c r="N7" s="148" t="s">
        <v>100</v>
      </c>
      <c r="O7" s="148" t="s">
        <v>0</v>
      </c>
      <c r="P7" s="147" t="s">
        <v>104</v>
      </c>
      <c r="Q7" s="147" t="s">
        <v>162</v>
      </c>
      <c r="R7" s="147" t="s">
        <v>40</v>
      </c>
      <c r="T7" s="148" t="s">
        <v>100</v>
      </c>
      <c r="U7" s="148" t="s">
        <v>0</v>
      </c>
      <c r="V7" s="147" t="s">
        <v>104</v>
      </c>
      <c r="W7" s="147" t="s">
        <v>162</v>
      </c>
      <c r="X7" s="147" t="s">
        <v>40</v>
      </c>
    </row>
    <row r="8" spans="1:24">
      <c r="B8" s="149">
        <v>1</v>
      </c>
      <c r="C8" s="149" t="str">
        <f>IF(②選手情報入力!$AI$9&lt;1,"",VLOOKUP(B8,②選手情報入力!$AH$10:$AI$99,2,FALSE))</f>
        <v/>
      </c>
      <c r="D8" s="120" t="str">
        <f>IF(C8="","",VLOOKUP(C8,data_kyogisha!A:F,6,0))</f>
        <v/>
      </c>
      <c r="E8" s="120" t="str">
        <f>IF(C8="","",C8)</f>
        <v/>
      </c>
      <c r="F8" s="340" t="str">
        <f>IF(②選手情報入力!N5="","",②選手情報入力!N5)</f>
        <v/>
      </c>
      <c r="H8" s="149">
        <v>1</v>
      </c>
      <c r="I8" s="149" t="str">
        <f>IF(②選手情報入力!$AK$9&lt;1,"",VLOOKUP(H8,②選手情報入力!$AJ$10:$AK$99,2,FALSE))</f>
        <v/>
      </c>
      <c r="J8" s="120" t="str">
        <f>IF(I8="","",VLOOKUP(I8,data_kyogisha!A:F,6,0))</f>
        <v/>
      </c>
      <c r="K8" s="120" t="str">
        <f>IF(I8="","",I8)</f>
        <v/>
      </c>
      <c r="L8" s="346" t="str">
        <f>IF(②選手情報入力!O5="","",②選手情報入力!O5)</f>
        <v/>
      </c>
      <c r="N8" s="149">
        <v>1</v>
      </c>
      <c r="O8" s="149" t="str">
        <f>IF(②選手情報入力!$AM$9&lt;1,"",VLOOKUP(N8,②選手情報入力!$AL$10:$AM$99,2,FALSE))</f>
        <v/>
      </c>
      <c r="P8" s="120" t="str">
        <f>IF(O8="","",VLOOKUP(O8,data_kyogisha!A:F,6,0))</f>
        <v/>
      </c>
      <c r="Q8" s="120" t="str">
        <f>IF(O8="","",O8)</f>
        <v/>
      </c>
      <c r="R8" s="340" t="str">
        <f>IF(②選手情報入力!N6="","",②選手情報入力!N6)</f>
        <v/>
      </c>
      <c r="T8" s="149">
        <v>1</v>
      </c>
      <c r="U8" s="149" t="str">
        <f>IF(②選手情報入力!$AO$9&lt;1,"",VLOOKUP(T8,②選手情報入力!$AN$10:$AO$99,2,FALSE))</f>
        <v/>
      </c>
      <c r="V8" s="120" t="str">
        <f>IF(U8="","",VLOOKUP(U8,data_kyogisha!A:F,6,0))</f>
        <v/>
      </c>
      <c r="W8" s="120" t="str">
        <f>IF(U8="","",U8)</f>
        <v/>
      </c>
      <c r="X8" s="340" t="str">
        <f>IF(②選手情報入力!O6="","",②選手情報入力!O6)</f>
        <v/>
      </c>
    </row>
    <row r="9" spans="1:24">
      <c r="B9" s="150">
        <v>2</v>
      </c>
      <c r="C9" s="150" t="str">
        <f>IF(②選手情報入力!$AI$9&lt;2,"",VLOOKUP(B9,②選手情報入力!$AH$10:$AI$99,2,FALSE))</f>
        <v/>
      </c>
      <c r="D9" s="121" t="str">
        <f>IF(C9="","",VLOOKUP(C9,data_kyogisha!A:F,6,0))</f>
        <v/>
      </c>
      <c r="E9" s="121" t="str">
        <f t="shared" ref="E9:E13" si="0">IF(C9="","",C9)</f>
        <v/>
      </c>
      <c r="F9" s="340"/>
      <c r="H9" s="150">
        <v>2</v>
      </c>
      <c r="I9" s="150" t="str">
        <f>IF(②選手情報入力!$AK$9&lt;2,"",VLOOKUP(H9,②選手情報入力!$AJ$10:$AK$99,2,FALSE))</f>
        <v/>
      </c>
      <c r="J9" s="121" t="str">
        <f>IF(I9="","",VLOOKUP(I9,data_kyogisha!A:F,6,0))</f>
        <v/>
      </c>
      <c r="K9" s="121" t="str">
        <f t="shared" ref="K9:K13" si="1">IF(I9="","",I9)</f>
        <v/>
      </c>
      <c r="L9" s="347"/>
      <c r="N9" s="150">
        <v>2</v>
      </c>
      <c r="O9" s="150" t="str">
        <f>IF(②選手情報入力!$AM$9&lt;2,"",VLOOKUP(N9,②選手情報入力!$AL$10:$AM$99,2,FALSE))</f>
        <v/>
      </c>
      <c r="P9" s="121" t="str">
        <f>IF(O9="","",VLOOKUP(O9,data_kyogisha!A:F,6,0))</f>
        <v/>
      </c>
      <c r="Q9" s="121" t="str">
        <f t="shared" ref="Q9:Q13" si="2">IF(O9="","",O9)</f>
        <v/>
      </c>
      <c r="R9" s="340"/>
      <c r="T9" s="150">
        <v>2</v>
      </c>
      <c r="U9" s="150" t="str">
        <f>IF(②選手情報入力!$AO$9&lt;2,"",VLOOKUP(T9,②選手情報入力!$AN$10:$AO$99,2,FALSE))</f>
        <v/>
      </c>
      <c r="V9" s="121" t="str">
        <f>IF(U9="","",VLOOKUP(U9,data_kyogisha!A:F,6,0))</f>
        <v/>
      </c>
      <c r="W9" s="121" t="str">
        <f t="shared" ref="W9:W13" si="3">IF(U9="","",U9)</f>
        <v/>
      </c>
      <c r="X9" s="340"/>
    </row>
    <row r="10" spans="1:24">
      <c r="B10" s="150">
        <v>3</v>
      </c>
      <c r="C10" s="150" t="str">
        <f>IF(②選手情報入力!$AI$9&lt;3,"",VLOOKUP(B10,②選手情報入力!$AH$10:$AI$99,2,FALSE))</f>
        <v/>
      </c>
      <c r="D10" s="121" t="str">
        <f>IF(C10="","",VLOOKUP(C10,data_kyogisha!A:F,6,0))</f>
        <v/>
      </c>
      <c r="E10" s="121" t="str">
        <f t="shared" si="0"/>
        <v/>
      </c>
      <c r="F10" s="340"/>
      <c r="H10" s="150">
        <v>3</v>
      </c>
      <c r="I10" s="150" t="str">
        <f>IF(②選手情報入力!$AK$9&lt;3,"",VLOOKUP(H10,②選手情報入力!$AJ$10:$AK$99,2,FALSE))</f>
        <v/>
      </c>
      <c r="J10" s="121" t="str">
        <f>IF(I10="","",VLOOKUP(I10,data_kyogisha!A:F,6,0))</f>
        <v/>
      </c>
      <c r="K10" s="121" t="str">
        <f t="shared" si="1"/>
        <v/>
      </c>
      <c r="L10" s="347"/>
      <c r="N10" s="150">
        <v>3</v>
      </c>
      <c r="O10" s="150" t="str">
        <f>IF(②選手情報入力!$AM$9&lt;3,"",VLOOKUP(N10,②選手情報入力!$AL$10:$AM$99,2,FALSE))</f>
        <v/>
      </c>
      <c r="P10" s="121" t="str">
        <f>IF(O10="","",VLOOKUP(O10,data_kyogisha!A:F,6,0))</f>
        <v/>
      </c>
      <c r="Q10" s="121" t="str">
        <f t="shared" si="2"/>
        <v/>
      </c>
      <c r="R10" s="340"/>
      <c r="T10" s="150">
        <v>3</v>
      </c>
      <c r="U10" s="150" t="str">
        <f>IF(②選手情報入力!$AO$9&lt;3,"",VLOOKUP(T10,②選手情報入力!$AN$10:$AO$99,2,FALSE))</f>
        <v/>
      </c>
      <c r="V10" s="121" t="str">
        <f>IF(U10="","",VLOOKUP(U10,data_kyogisha!A:F,6,0))</f>
        <v/>
      </c>
      <c r="W10" s="121" t="str">
        <f t="shared" si="3"/>
        <v/>
      </c>
      <c r="X10" s="340"/>
    </row>
    <row r="11" spans="1:24">
      <c r="B11" s="150">
        <v>4</v>
      </c>
      <c r="C11" s="150" t="str">
        <f>IF(②選手情報入力!$AI$9&lt;4,"",VLOOKUP(B11,②選手情報入力!$AH$10:$AI$99,2,FALSE))</f>
        <v/>
      </c>
      <c r="D11" s="121" t="str">
        <f>IF(C11="","",VLOOKUP(C11,data_kyogisha!A:F,6,0))</f>
        <v/>
      </c>
      <c r="E11" s="121" t="str">
        <f t="shared" si="0"/>
        <v/>
      </c>
      <c r="F11" s="340"/>
      <c r="H11" s="150">
        <v>4</v>
      </c>
      <c r="I11" s="150" t="str">
        <f>IF(②選手情報入力!$AK$9&lt;4,"",VLOOKUP(H11,②選手情報入力!$AJ$10:$AK$99,2,FALSE))</f>
        <v/>
      </c>
      <c r="J11" s="121" t="str">
        <f>IF(I11="","",VLOOKUP(I11,data_kyogisha!A:F,6,0))</f>
        <v/>
      </c>
      <c r="K11" s="121" t="str">
        <f t="shared" si="1"/>
        <v/>
      </c>
      <c r="L11" s="347"/>
      <c r="N11" s="150">
        <v>4</v>
      </c>
      <c r="O11" s="150" t="str">
        <f>IF(②選手情報入力!$AM$9&lt;4,"",VLOOKUP(N11,②選手情報入力!$AL$10:$AM$99,2,FALSE))</f>
        <v/>
      </c>
      <c r="P11" s="121" t="str">
        <f>IF(O11="","",VLOOKUP(O11,data_kyogisha!A:F,6,0))</f>
        <v/>
      </c>
      <c r="Q11" s="121" t="str">
        <f t="shared" si="2"/>
        <v/>
      </c>
      <c r="R11" s="340"/>
      <c r="T11" s="150">
        <v>4</v>
      </c>
      <c r="U11" s="150" t="str">
        <f>IF(②選手情報入力!$AO$9&lt;4,"",VLOOKUP(T11,②選手情報入力!$AN$10:$AO$99,2,FALSE))</f>
        <v/>
      </c>
      <c r="V11" s="121" t="str">
        <f>IF(U11="","",VLOOKUP(U11,data_kyogisha!A:F,6,0))</f>
        <v/>
      </c>
      <c r="W11" s="121" t="str">
        <f t="shared" si="3"/>
        <v/>
      </c>
      <c r="X11" s="340"/>
    </row>
    <row r="12" spans="1:24">
      <c r="B12" s="150">
        <v>5</v>
      </c>
      <c r="C12" s="150" t="str">
        <f>IF(②選手情報入力!$AI$9&lt;5,"",VLOOKUP(B12,②選手情報入力!$AH$10:$AI$99,2,FALSE))</f>
        <v/>
      </c>
      <c r="D12" s="121" t="str">
        <f>IF(C12="","",VLOOKUP(C12,data_kyogisha!A:F,6,0))</f>
        <v/>
      </c>
      <c r="E12" s="121" t="str">
        <f t="shared" si="0"/>
        <v/>
      </c>
      <c r="F12" s="340"/>
      <c r="H12" s="150">
        <v>5</v>
      </c>
      <c r="I12" s="150" t="str">
        <f>IF(②選手情報入力!$AK$9&lt;5,"",VLOOKUP(H12,②選手情報入力!$AJ$10:$AK$99,2,FALSE))</f>
        <v/>
      </c>
      <c r="J12" s="121" t="str">
        <f>IF(I12="","",VLOOKUP(I12,data_kyogisha!A:F,6,0))</f>
        <v/>
      </c>
      <c r="K12" s="121" t="str">
        <f t="shared" si="1"/>
        <v/>
      </c>
      <c r="L12" s="347"/>
      <c r="N12" s="150">
        <v>5</v>
      </c>
      <c r="O12" s="150" t="str">
        <f>IF(②選手情報入力!$AM$9&lt;5,"",VLOOKUP(N12,②選手情報入力!$AL$10:$AM$99,2,FALSE))</f>
        <v/>
      </c>
      <c r="P12" s="121" t="str">
        <f>IF(O12="","",VLOOKUP(O12,data_kyogisha!A:F,6,0))</f>
        <v/>
      </c>
      <c r="Q12" s="121" t="str">
        <f t="shared" si="2"/>
        <v/>
      </c>
      <c r="R12" s="340"/>
      <c r="T12" s="150">
        <v>5</v>
      </c>
      <c r="U12" s="150" t="str">
        <f>IF(②選手情報入力!$AO$9&lt;5,"",VLOOKUP(T12,②選手情報入力!$AN$10:$AO$99,2,FALSE))</f>
        <v/>
      </c>
      <c r="V12" s="121" t="str">
        <f>IF(U12="","",VLOOKUP(U12,data_kyogisha!A:F,6,0))</f>
        <v/>
      </c>
      <c r="W12" s="121" t="str">
        <f t="shared" si="3"/>
        <v/>
      </c>
      <c r="X12" s="340"/>
    </row>
    <row r="13" spans="1:24">
      <c r="B13" s="151">
        <v>6</v>
      </c>
      <c r="C13" s="151" t="str">
        <f>IF(②選手情報入力!$AI$9&lt;6,"",VLOOKUP(B13,②選手情報入力!$AH$10:$AI$99,2,FALSE))</f>
        <v/>
      </c>
      <c r="D13" s="122" t="str">
        <f>IF(C13="","",VLOOKUP(C13,data_kyogisha!A:F,6,0))</f>
        <v/>
      </c>
      <c r="E13" s="122" t="str">
        <f t="shared" si="0"/>
        <v/>
      </c>
      <c r="F13" s="340"/>
      <c r="H13" s="151">
        <v>6</v>
      </c>
      <c r="I13" s="151" t="str">
        <f>IF(②選手情報入力!$AK$9&lt;6,"",VLOOKUP(H13,②選手情報入力!$AJ$10:$AK$99,2,FALSE))</f>
        <v/>
      </c>
      <c r="J13" s="122" t="str">
        <f>IF(I13="","",VLOOKUP(I13,data_kyogisha!A:F,6,0))</f>
        <v/>
      </c>
      <c r="K13" s="122" t="str">
        <f t="shared" si="1"/>
        <v/>
      </c>
      <c r="L13" s="348"/>
      <c r="N13" s="151">
        <v>6</v>
      </c>
      <c r="O13" s="151" t="str">
        <f>IF(②選手情報入力!$AM$9&lt;6,"",VLOOKUP(N13,②選手情報入力!$AL$10:$AM$99,2,FALSE))</f>
        <v/>
      </c>
      <c r="P13" s="122" t="str">
        <f>IF(O13="","",VLOOKUP(O13,data_kyogisha!A:F,6,0))</f>
        <v/>
      </c>
      <c r="Q13" s="122" t="str">
        <f t="shared" si="2"/>
        <v/>
      </c>
      <c r="R13" s="340"/>
      <c r="T13" s="151">
        <v>6</v>
      </c>
      <c r="U13" s="151" t="str">
        <f>IF(②選手情報入力!$AO$9&lt;6,"",VLOOKUP(T13,②選手情報入力!$AN$10:$AO$99,2,FALSE))</f>
        <v/>
      </c>
      <c r="V13" s="122" t="str">
        <f>IF(U13="","",VLOOKUP(U13,data_kyogisha!A:F,6,0))</f>
        <v/>
      </c>
      <c r="W13" s="122" t="str">
        <f t="shared" si="3"/>
        <v/>
      </c>
      <c r="X13" s="340"/>
    </row>
    <row r="14" spans="1:24">
      <c r="C14" s="152"/>
      <c r="D14" s="153" t="s">
        <v>75</v>
      </c>
      <c r="E14" s="154"/>
      <c r="F14" s="155">
        <f>IF(②選手情報入力!AI9&gt;=4,1,0)</f>
        <v>0</v>
      </c>
      <c r="H14" s="152"/>
      <c r="I14" s="152"/>
      <c r="J14" s="153" t="s">
        <v>75</v>
      </c>
      <c r="K14" s="154"/>
      <c r="L14" s="155">
        <f>IF(②選手情報入力!AK9&gt;=4,1,0)</f>
        <v>0</v>
      </c>
      <c r="N14" s="152"/>
      <c r="O14" s="152"/>
      <c r="P14" s="153" t="s">
        <v>75</v>
      </c>
      <c r="Q14" s="154"/>
      <c r="R14" s="155">
        <f>IF(②選手情報入力!AM9&gt;=4,1,0)</f>
        <v>0</v>
      </c>
      <c r="T14" s="152"/>
      <c r="U14" s="152"/>
      <c r="V14" s="153" t="s">
        <v>75</v>
      </c>
      <c r="W14" s="154"/>
      <c r="X14" s="155">
        <f>IF(②選手情報入力!AO9&gt;=4,1,0)</f>
        <v>0</v>
      </c>
    </row>
  </sheetData>
  <sheetProtection selectLockedCells="1" selectUnlockedCells="1"/>
  <mergeCells count="10">
    <mergeCell ref="J1:L1"/>
    <mergeCell ref="R8:R13"/>
    <mergeCell ref="F8:F13"/>
    <mergeCell ref="B6:F6"/>
    <mergeCell ref="X8:X13"/>
    <mergeCell ref="N6:R6"/>
    <mergeCell ref="T6:X6"/>
    <mergeCell ref="H6:L6"/>
    <mergeCell ref="L8:L13"/>
    <mergeCell ref="P1:R1"/>
  </mergeCells>
  <phoneticPr fontId="3"/>
  <dataValidations count="1">
    <dataValidation imeMode="off" allowBlank="1" showInputMessage="1" showErrorMessage="1" sqref="O8:R13 I8:L13 C8:F13 U8:X13"/>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8"/>
  <sheetViews>
    <sheetView zoomScaleNormal="100" zoomScaleSheetLayoutView="96" workbookViewId="0">
      <pane ySplit="2" topLeftCell="A3" activePane="bottomLeft" state="frozen"/>
      <selection pane="bottomLeft" activeCell="C37" sqref="C37"/>
    </sheetView>
  </sheetViews>
  <sheetFormatPr defaultColWidth="9" defaultRowHeight="13.2"/>
  <cols>
    <col min="1" max="1" width="3.77734375" style="162" customWidth="1"/>
    <col min="2" max="2" width="26.21875" style="162" customWidth="1"/>
    <col min="3" max="3" width="10" style="162" customWidth="1"/>
    <col min="4" max="4" width="4.88671875" style="162" customWidth="1"/>
    <col min="5" max="5" width="10.88671875" style="162" customWidth="1"/>
    <col min="6" max="6" width="26.21875" style="162" customWidth="1"/>
    <col min="7" max="7" width="15.5546875" style="162" customWidth="1"/>
    <col min="8" max="8" width="3.77734375" style="162" customWidth="1"/>
    <col min="9" max="9" width="9" style="162"/>
    <col min="10" max="10" width="9" style="162" customWidth="1"/>
    <col min="11" max="14" width="9" style="162" hidden="1" customWidth="1"/>
    <col min="15" max="16" width="9" style="162" customWidth="1"/>
    <col min="17" max="16384" width="9" style="162"/>
  </cols>
  <sheetData>
    <row r="1" spans="1:14" ht="16.2">
      <c r="A1" s="38" t="s">
        <v>77</v>
      </c>
      <c r="B1" s="160"/>
      <c r="C1" s="161"/>
      <c r="D1" s="349" t="s">
        <v>192</v>
      </c>
      <c r="E1" s="349"/>
      <c r="F1" s="349"/>
      <c r="G1" s="349"/>
      <c r="H1" s="349"/>
    </row>
    <row r="2" spans="1:14" ht="24.75" customHeight="1">
      <c r="A2" s="350" t="s">
        <v>78</v>
      </c>
      <c r="B2" s="350"/>
      <c r="C2" s="350"/>
      <c r="D2" s="350"/>
      <c r="E2" s="350"/>
      <c r="F2" s="350"/>
      <c r="G2" s="350"/>
      <c r="H2" s="350"/>
    </row>
    <row r="3" spans="1:14" ht="30" customHeight="1">
      <c r="A3" s="356" t="str">
        <f>注意事項!C3</f>
        <v>第44回 名古屋地区選手権兼第6回名古屋地区競技会</v>
      </c>
      <c r="B3" s="357"/>
      <c r="C3" s="357"/>
      <c r="D3" s="357"/>
      <c r="E3" s="358"/>
      <c r="F3" s="162" t="s">
        <v>525</v>
      </c>
      <c r="G3" s="202" t="str">
        <f>IF(①学校情報入力!D4="","",①学校情報入力!D4)</f>
        <v/>
      </c>
      <c r="H3" s="163"/>
    </row>
    <row r="4" spans="1:14" ht="14.25" customHeight="1"/>
    <row r="5" spans="1:14" ht="19.2">
      <c r="A5" s="351" t="str">
        <f>注意事項!C3&amp;注意事項!F3</f>
        <v>第44回 名古屋地区選手権兼第6回名古屋地区競技会</v>
      </c>
      <c r="B5" s="351"/>
      <c r="C5" s="351"/>
      <c r="D5" s="351"/>
      <c r="E5" s="351"/>
      <c r="F5" s="351"/>
      <c r="G5" s="351"/>
      <c r="H5" s="351"/>
    </row>
    <row r="6" spans="1:14" ht="19.8" thickBot="1">
      <c r="A6" s="352" t="s">
        <v>58</v>
      </c>
      <c r="B6" s="352"/>
      <c r="C6" s="352"/>
      <c r="D6" s="352"/>
      <c r="E6" s="352"/>
      <c r="F6" s="352"/>
      <c r="G6" s="352"/>
      <c r="H6" s="352"/>
    </row>
    <row r="7" spans="1:14" ht="19.5" customHeight="1" thickBot="1">
      <c r="A7" s="164"/>
      <c r="B7" s="219" t="s">
        <v>189</v>
      </c>
      <c r="C7" s="165"/>
      <c r="D7" s="165"/>
      <c r="E7" s="165"/>
      <c r="F7" s="165"/>
      <c r="G7" s="166" t="s">
        <v>48</v>
      </c>
      <c r="H7" s="161"/>
    </row>
    <row r="8" spans="1:14" ht="22.5" customHeight="1" thickBot="1">
      <c r="A8" s="161"/>
      <c r="B8" s="220" t="str">
        <f>IF(①学校情報入力!D7="","",①学校情報入力!D7)</f>
        <v/>
      </c>
      <c r="C8" s="221" t="s">
        <v>132</v>
      </c>
      <c r="D8" s="359" t="str">
        <f>IF(①学校情報入力!D3="","",①学校情報入力!D3)</f>
        <v/>
      </c>
      <c r="E8" s="360"/>
      <c r="F8" s="360"/>
      <c r="G8" s="361"/>
      <c r="H8" s="167"/>
    </row>
    <row r="9" spans="1:14" ht="16.5" customHeight="1" thickBot="1">
      <c r="A9" s="161"/>
      <c r="B9" s="353" t="s">
        <v>49</v>
      </c>
      <c r="C9" s="354"/>
      <c r="D9" s="208"/>
      <c r="E9" s="168"/>
      <c r="F9" s="355" t="s">
        <v>50</v>
      </c>
      <c r="G9" s="355"/>
      <c r="H9" s="161"/>
    </row>
    <row r="10" spans="1:14" ht="16.5" customHeight="1">
      <c r="A10" s="161"/>
      <c r="B10" s="214" t="s">
        <v>51</v>
      </c>
      <c r="C10" s="364" t="s">
        <v>52</v>
      </c>
      <c r="D10" s="365"/>
      <c r="E10" s="169"/>
      <c r="F10" s="170" t="s">
        <v>53</v>
      </c>
      <c r="G10" s="171" t="s">
        <v>52</v>
      </c>
      <c r="H10" s="161"/>
      <c r="L10" s="161" t="s">
        <v>54</v>
      </c>
      <c r="N10" s="161" t="s">
        <v>55</v>
      </c>
    </row>
    <row r="11" spans="1:14" ht="21" customHeight="1">
      <c r="A11" s="172"/>
      <c r="B11" s="215" t="s">
        <v>232</v>
      </c>
      <c r="C11" s="362">
        <f>IF(L11=0,0,L11)</f>
        <v>0</v>
      </c>
      <c r="D11" s="363"/>
      <c r="E11" s="174"/>
      <c r="F11" s="215" t="s">
        <v>250</v>
      </c>
      <c r="G11" s="173">
        <f>IF(N11=0,0,N11)</f>
        <v>0</v>
      </c>
      <c r="H11" s="172"/>
      <c r="K11" s="162" t="str">
        <f>種目情報!A4</f>
        <v>男100m</v>
      </c>
      <c r="L11" s="175">
        <f>COUNTIF(②選手情報入力!$H$10:$M$99,K11)</f>
        <v>0</v>
      </c>
      <c r="M11" s="162" t="str">
        <f>種目情報!E4</f>
        <v>女100m</v>
      </c>
      <c r="N11" s="175">
        <f>COUNTIF(②選手情報入力!$H$10:$M$99,M11)</f>
        <v>0</v>
      </c>
    </row>
    <row r="12" spans="1:14" ht="21" customHeight="1">
      <c r="A12" s="172"/>
      <c r="B12" s="215" t="s">
        <v>233</v>
      </c>
      <c r="C12" s="362">
        <f t="shared" ref="C12:C17" si="0">IF(L12=0,0,L12)</f>
        <v>0</v>
      </c>
      <c r="D12" s="363"/>
      <c r="E12" s="174"/>
      <c r="F12" s="215" t="s">
        <v>252</v>
      </c>
      <c r="G12" s="173">
        <f t="shared" ref="G12:G26" si="1">IF(N12=0,0,N12)</f>
        <v>0</v>
      </c>
      <c r="H12" s="172"/>
      <c r="K12" s="162" t="str">
        <f>種目情報!A5</f>
        <v>男200m</v>
      </c>
      <c r="L12" s="175">
        <f>COUNTIF(②選手情報入力!$H$10:$M$99,K12)</f>
        <v>0</v>
      </c>
      <c r="M12" s="162" t="str">
        <f>種目情報!E5</f>
        <v>女200m</v>
      </c>
      <c r="N12" s="175">
        <f>COUNTIF(②選手情報入力!$H$10:$M$99,M12)</f>
        <v>0</v>
      </c>
    </row>
    <row r="13" spans="1:14" ht="21" customHeight="1">
      <c r="A13" s="172"/>
      <c r="B13" s="215" t="s">
        <v>234</v>
      </c>
      <c r="C13" s="362">
        <f t="shared" si="0"/>
        <v>0</v>
      </c>
      <c r="D13" s="363"/>
      <c r="E13" s="174"/>
      <c r="F13" s="215" t="s">
        <v>254</v>
      </c>
      <c r="G13" s="173">
        <f t="shared" si="1"/>
        <v>0</v>
      </c>
      <c r="H13" s="172"/>
      <c r="K13" s="162" t="str">
        <f>種目情報!A6</f>
        <v>男400m</v>
      </c>
      <c r="L13" s="175">
        <f>COUNTIF(②選手情報入力!$H$10:$M$99,K13)</f>
        <v>0</v>
      </c>
      <c r="M13" s="162" t="str">
        <f>種目情報!E6</f>
        <v>女400m</v>
      </c>
      <c r="N13" s="175">
        <f>COUNTIF(②選手情報入力!$H$10:$M$99,M13)</f>
        <v>0</v>
      </c>
    </row>
    <row r="14" spans="1:14" ht="21" customHeight="1">
      <c r="A14" s="172"/>
      <c r="B14" s="215" t="s">
        <v>235</v>
      </c>
      <c r="C14" s="362">
        <f t="shared" si="0"/>
        <v>0</v>
      </c>
      <c r="D14" s="363"/>
      <c r="E14" s="174"/>
      <c r="F14" s="215" t="s">
        <v>256</v>
      </c>
      <c r="G14" s="173">
        <f t="shared" si="1"/>
        <v>0</v>
      </c>
      <c r="H14" s="172"/>
      <c r="K14" s="162" t="str">
        <f>種目情報!A7</f>
        <v>男800m</v>
      </c>
      <c r="L14" s="175">
        <f>COUNTIF(②選手情報入力!$H$10:$M$99,K14)</f>
        <v>0</v>
      </c>
      <c r="M14" s="162" t="str">
        <f>種目情報!E7</f>
        <v>女800m</v>
      </c>
      <c r="N14" s="175">
        <f>COUNTIF(②選手情報入力!$H$10:$M$99,M14)</f>
        <v>0</v>
      </c>
    </row>
    <row r="15" spans="1:14" ht="21" customHeight="1">
      <c r="A15" s="172"/>
      <c r="B15" s="215" t="s">
        <v>236</v>
      </c>
      <c r="C15" s="362">
        <f t="shared" si="0"/>
        <v>0</v>
      </c>
      <c r="D15" s="363"/>
      <c r="E15" s="174"/>
      <c r="F15" s="215" t="s">
        <v>258</v>
      </c>
      <c r="G15" s="173">
        <f t="shared" si="1"/>
        <v>0</v>
      </c>
      <c r="H15" s="172"/>
      <c r="K15" s="162" t="str">
        <f>種目情報!A8</f>
        <v>男1500m</v>
      </c>
      <c r="L15" s="175">
        <f>COUNTIF(②選手情報入力!$H$10:$M$99,K15)</f>
        <v>0</v>
      </c>
      <c r="M15" s="162" t="str">
        <f>種目情報!E8</f>
        <v>女1500m</v>
      </c>
      <c r="N15" s="175">
        <f>COUNTIF(②選手情報入力!$H$10:$M$99,M15)</f>
        <v>0</v>
      </c>
    </row>
    <row r="16" spans="1:14" ht="21" customHeight="1">
      <c r="A16" s="172"/>
      <c r="B16" s="215" t="s">
        <v>237</v>
      </c>
      <c r="C16" s="362">
        <f t="shared" si="0"/>
        <v>0</v>
      </c>
      <c r="D16" s="363"/>
      <c r="E16" s="174"/>
      <c r="F16" s="204" t="s">
        <v>259</v>
      </c>
      <c r="G16" s="173">
        <f t="shared" si="1"/>
        <v>0</v>
      </c>
      <c r="H16" s="172"/>
      <c r="K16" s="162" t="str">
        <f>種目情報!A9</f>
        <v>男5000m</v>
      </c>
      <c r="L16" s="175">
        <f>COUNTIF(②選手情報入力!$H$10:$M$99,K16)</f>
        <v>0</v>
      </c>
      <c r="M16" s="162" t="str">
        <f>種目情報!E9</f>
        <v>女5000m</v>
      </c>
      <c r="N16" s="175">
        <f>COUNTIF(②選手情報入力!$H$10:$M$99,M16)</f>
        <v>0</v>
      </c>
    </row>
    <row r="17" spans="1:14" ht="21" customHeight="1">
      <c r="A17" s="172"/>
      <c r="B17" s="215" t="s">
        <v>238</v>
      </c>
      <c r="C17" s="362">
        <f t="shared" si="0"/>
        <v>0</v>
      </c>
      <c r="D17" s="363"/>
      <c r="E17" s="174"/>
      <c r="F17" s="204" t="s">
        <v>260</v>
      </c>
      <c r="G17" s="173">
        <f t="shared" si="1"/>
        <v>0</v>
      </c>
      <c r="H17" s="172"/>
      <c r="K17" s="162" t="str">
        <f>種目情報!A10</f>
        <v>男10000m</v>
      </c>
      <c r="L17" s="175">
        <f>COUNTIF(②選手情報入力!$H$10:$M$99,K17)</f>
        <v>0</v>
      </c>
      <c r="M17" s="162" t="str">
        <f>種目情報!E10</f>
        <v>女100mH</v>
      </c>
      <c r="N17" s="175">
        <f>COUNTIF(②選手情報入力!$H$10:$M$99,M17)</f>
        <v>0</v>
      </c>
    </row>
    <row r="18" spans="1:14" ht="21" customHeight="1">
      <c r="A18" s="172"/>
      <c r="B18" s="215" t="s">
        <v>239</v>
      </c>
      <c r="C18" s="362">
        <f t="shared" ref="C18:C22" si="2">IF(L18=0,0,L18)</f>
        <v>0</v>
      </c>
      <c r="D18" s="363"/>
      <c r="E18" s="174"/>
      <c r="F18" s="213" t="s">
        <v>261</v>
      </c>
      <c r="G18" s="173">
        <f t="shared" si="1"/>
        <v>0</v>
      </c>
      <c r="H18" s="172"/>
      <c r="K18" s="162" t="str">
        <f>種目情報!A11</f>
        <v>男110mH</v>
      </c>
      <c r="L18" s="175">
        <f>COUNTIF(②選手情報入力!$H$10:$M$99,K18)</f>
        <v>0</v>
      </c>
      <c r="M18" s="162" t="str">
        <f>種目情報!E11</f>
        <v>女400mH</v>
      </c>
      <c r="N18" s="175">
        <f>COUNTIF(②選手情報入力!$H$10:$M$99,M18)</f>
        <v>0</v>
      </c>
    </row>
    <row r="19" spans="1:14" ht="21" customHeight="1">
      <c r="A19" s="172"/>
      <c r="B19" s="215" t="s">
        <v>240</v>
      </c>
      <c r="C19" s="362">
        <f t="shared" si="2"/>
        <v>0</v>
      </c>
      <c r="D19" s="363"/>
      <c r="E19" s="174"/>
      <c r="F19" s="213" t="s">
        <v>262</v>
      </c>
      <c r="G19" s="173">
        <f t="shared" si="1"/>
        <v>0</v>
      </c>
      <c r="H19" s="172"/>
      <c r="K19" s="162" t="str">
        <f>種目情報!A12</f>
        <v>男400mH</v>
      </c>
      <c r="L19" s="175">
        <f>COUNTIF(②選手情報入力!$H$10:$M$99,K19)</f>
        <v>0</v>
      </c>
      <c r="M19" s="162" t="str">
        <f>種目情報!E12</f>
        <v>女5000mW</v>
      </c>
      <c r="N19" s="175">
        <f>COUNTIF(②選手情報入力!$H$10:$M$99,M19)</f>
        <v>0</v>
      </c>
    </row>
    <row r="20" spans="1:14" ht="21" customHeight="1">
      <c r="A20" s="172"/>
      <c r="B20" s="215" t="s">
        <v>241</v>
      </c>
      <c r="C20" s="362">
        <f t="shared" si="2"/>
        <v>0</v>
      </c>
      <c r="D20" s="363"/>
      <c r="E20" s="174"/>
      <c r="F20" s="213" t="s">
        <v>278</v>
      </c>
      <c r="G20" s="173">
        <f t="shared" si="1"/>
        <v>0</v>
      </c>
      <c r="H20" s="172"/>
      <c r="K20" s="162" t="str">
        <f>種目情報!A13</f>
        <v>男3000mSC</v>
      </c>
      <c r="L20" s="175">
        <f>COUNTIF(②選手情報入力!$H$10:$M$99,K20)</f>
        <v>0</v>
      </c>
      <c r="M20" s="162" t="str">
        <f>種目情報!E13</f>
        <v>女走高跳</v>
      </c>
      <c r="N20" s="175">
        <f>COUNTIF(②選手情報入力!$H$10:$M$99,M20)</f>
        <v>0</v>
      </c>
    </row>
    <row r="21" spans="1:14" ht="21" customHeight="1">
      <c r="A21" s="172"/>
      <c r="B21" s="215" t="s">
        <v>242</v>
      </c>
      <c r="C21" s="362">
        <f t="shared" si="2"/>
        <v>0</v>
      </c>
      <c r="D21" s="363"/>
      <c r="E21" s="174"/>
      <c r="F21" s="213" t="s">
        <v>279</v>
      </c>
      <c r="G21" s="173">
        <f t="shared" si="1"/>
        <v>0</v>
      </c>
      <c r="H21" s="172"/>
      <c r="K21" s="162" t="str">
        <f>種目情報!A14</f>
        <v>男5000mW</v>
      </c>
      <c r="L21" s="175">
        <f>COUNTIF(②選手情報入力!$H$10:$M$99,K21)</f>
        <v>0</v>
      </c>
      <c r="M21" s="162" t="str">
        <f>種目情報!E14</f>
        <v>女棒高跳</v>
      </c>
      <c r="N21" s="175">
        <f>COUNTIF(②選手情報入力!$H$10:$M$99,M21)</f>
        <v>0</v>
      </c>
    </row>
    <row r="22" spans="1:14" ht="21" customHeight="1">
      <c r="A22" s="172"/>
      <c r="B22" s="215" t="s">
        <v>270</v>
      </c>
      <c r="C22" s="362">
        <f t="shared" si="2"/>
        <v>0</v>
      </c>
      <c r="D22" s="363"/>
      <c r="E22" s="174"/>
      <c r="F22" s="213" t="s">
        <v>280</v>
      </c>
      <c r="G22" s="173">
        <f t="shared" si="1"/>
        <v>0</v>
      </c>
      <c r="H22" s="172"/>
      <c r="K22" s="162" t="str">
        <f>種目情報!A15</f>
        <v>男走高跳</v>
      </c>
      <c r="L22" s="175">
        <f>COUNTIF(②選手情報入力!$H$10:$M$99,K22)</f>
        <v>0</v>
      </c>
      <c r="M22" s="162" t="str">
        <f>種目情報!E15</f>
        <v>女走幅跳</v>
      </c>
      <c r="N22" s="175">
        <f>COUNTIF(②選手情報入力!$H$10:$M$99,M22)</f>
        <v>0</v>
      </c>
    </row>
    <row r="23" spans="1:14" ht="21" customHeight="1">
      <c r="A23" s="172"/>
      <c r="B23" s="215" t="s">
        <v>273</v>
      </c>
      <c r="C23" s="362">
        <f t="shared" ref="C23:C25" si="3">IF(L23=0,0,L23)</f>
        <v>0</v>
      </c>
      <c r="D23" s="363"/>
      <c r="E23" s="174"/>
      <c r="F23" s="213" t="s">
        <v>281</v>
      </c>
      <c r="G23" s="173">
        <f t="shared" si="1"/>
        <v>0</v>
      </c>
      <c r="H23" s="172"/>
      <c r="K23" s="162" t="str">
        <f>種目情報!A16</f>
        <v>男棒高跳</v>
      </c>
      <c r="L23" s="175">
        <f>COUNTIF(②選手情報入力!$H$10:$M$99,K23)</f>
        <v>0</v>
      </c>
      <c r="M23" s="162" t="str">
        <f>種目情報!E16</f>
        <v>女三段跳</v>
      </c>
      <c r="N23" s="175">
        <f>COUNTIF(②選手情報入力!$H$10:$M$99,M23)</f>
        <v>0</v>
      </c>
    </row>
    <row r="24" spans="1:14" ht="21" customHeight="1">
      <c r="A24" s="172"/>
      <c r="B24" s="215" t="s">
        <v>271</v>
      </c>
      <c r="C24" s="362">
        <f t="shared" si="3"/>
        <v>0</v>
      </c>
      <c r="D24" s="363"/>
      <c r="E24" s="174"/>
      <c r="F24" s="213" t="s">
        <v>272</v>
      </c>
      <c r="G24" s="173">
        <f t="shared" si="1"/>
        <v>0</v>
      </c>
      <c r="H24" s="172"/>
      <c r="I24" s="207"/>
      <c r="K24" s="162" t="str">
        <f>種目情報!A17</f>
        <v>男走幅跳</v>
      </c>
      <c r="L24" s="175">
        <f>COUNTIF(②選手情報入力!$H$10:$M$99,K24)</f>
        <v>0</v>
      </c>
      <c r="M24" s="162" t="str">
        <f>種目情報!E17</f>
        <v>女砲丸投</v>
      </c>
      <c r="N24" s="175">
        <f>COUNTIF(②選手情報入力!$H$10:$M$99,M24)</f>
        <v>0</v>
      </c>
    </row>
    <row r="25" spans="1:14" ht="21" customHeight="1">
      <c r="A25" s="172"/>
      <c r="B25" s="215" t="s">
        <v>274</v>
      </c>
      <c r="C25" s="362">
        <f t="shared" si="3"/>
        <v>0</v>
      </c>
      <c r="D25" s="363"/>
      <c r="E25" s="174"/>
      <c r="F25" s="213" t="s">
        <v>282</v>
      </c>
      <c r="G25" s="173">
        <f t="shared" si="1"/>
        <v>0</v>
      </c>
      <c r="H25" s="172"/>
      <c r="K25" s="162" t="str">
        <f>種目情報!A18</f>
        <v>男三段跳</v>
      </c>
      <c r="L25" s="175">
        <f>COUNTIF(②選手情報入力!$H$10:$M$99,K25)</f>
        <v>0</v>
      </c>
      <c r="M25" s="162" t="str">
        <f>種目情報!E18</f>
        <v>女円盤投</v>
      </c>
      <c r="N25" s="175">
        <f>COUNTIF(②選手情報入力!$H$10:$M$99,M25)</f>
        <v>0</v>
      </c>
    </row>
    <row r="26" spans="1:14" ht="21" customHeight="1">
      <c r="A26" s="172"/>
      <c r="B26" s="213" t="s">
        <v>275</v>
      </c>
      <c r="C26" s="362">
        <f t="shared" ref="C26:C28" si="4">IF(L26=0,0,L26)</f>
        <v>0</v>
      </c>
      <c r="D26" s="363"/>
      <c r="E26" s="174"/>
      <c r="F26" s="213" t="s">
        <v>283</v>
      </c>
      <c r="G26" s="173">
        <f t="shared" si="1"/>
        <v>0</v>
      </c>
      <c r="H26" s="172"/>
      <c r="K26" s="162" t="str">
        <f>種目情報!A19</f>
        <v>男やり投</v>
      </c>
      <c r="L26" s="175">
        <f>COUNTIF(②選手情報入力!$H$10:$M$99,K26)</f>
        <v>0</v>
      </c>
      <c r="M26" s="162" t="str">
        <f>種目情報!E19</f>
        <v>女やり投</v>
      </c>
      <c r="N26" s="175">
        <f>COUNTIF(②選手情報入力!$H$10:$M$99,M26)</f>
        <v>0</v>
      </c>
    </row>
    <row r="27" spans="1:14" ht="21" customHeight="1">
      <c r="A27" s="172"/>
      <c r="B27" s="213" t="s">
        <v>276</v>
      </c>
      <c r="C27" s="362">
        <f t="shared" si="4"/>
        <v>0</v>
      </c>
      <c r="D27" s="363"/>
      <c r="E27" s="174"/>
      <c r="F27" s="213"/>
      <c r="G27" s="173"/>
      <c r="H27" s="172"/>
      <c r="K27" s="162" t="str">
        <f>種目情報!A20</f>
        <v>男高校砲丸投</v>
      </c>
      <c r="L27" s="175">
        <f>COUNTIF(②選手情報入力!$H$10:$M$99,K27)</f>
        <v>0</v>
      </c>
      <c r="M27" s="162">
        <f>種目情報!E20</f>
        <v>0</v>
      </c>
      <c r="N27" s="175">
        <f>COUNTIF(②選手情報入力!$H$10:$M$99,M27)</f>
        <v>0</v>
      </c>
    </row>
    <row r="28" spans="1:14" ht="21" customHeight="1">
      <c r="A28" s="172"/>
      <c r="B28" s="215" t="s">
        <v>277</v>
      </c>
      <c r="C28" s="362">
        <f t="shared" si="4"/>
        <v>0</v>
      </c>
      <c r="D28" s="363"/>
      <c r="E28" s="174"/>
      <c r="F28" s="203"/>
      <c r="G28" s="173"/>
      <c r="H28" s="172"/>
      <c r="K28" s="162" t="str">
        <f>種目情報!A21</f>
        <v>男高校円盤投</v>
      </c>
      <c r="L28" s="175">
        <f>COUNTIF(②選手情報入力!$H$10:$M$99,K28)</f>
        <v>0</v>
      </c>
      <c r="M28" s="162">
        <f>種目情報!E21</f>
        <v>0</v>
      </c>
      <c r="N28" s="175">
        <f>COUNTIF(②選手情報入力!$H$10:$M$99,M28)</f>
        <v>0</v>
      </c>
    </row>
    <row r="29" spans="1:14" ht="21" customHeight="1">
      <c r="A29" s="172"/>
      <c r="B29" s="215" t="s">
        <v>299</v>
      </c>
      <c r="C29" s="362">
        <f t="shared" ref="C29:C30" si="5">IF(L29=0,0,L29)</f>
        <v>0</v>
      </c>
      <c r="D29" s="363"/>
      <c r="E29" s="174"/>
      <c r="F29" s="261"/>
      <c r="G29" s="176"/>
      <c r="H29" s="172"/>
      <c r="K29" s="162" t="str">
        <f>種目情報!A22</f>
        <v>男砲丸投</v>
      </c>
      <c r="L29" s="175">
        <f>COUNTIF(②選手情報入力!$H$10:$M$99,K29)</f>
        <v>0</v>
      </c>
      <c r="N29" s="175"/>
    </row>
    <row r="30" spans="1:14" ht="21" customHeight="1" thickBot="1">
      <c r="A30" s="172"/>
      <c r="B30" s="213" t="s">
        <v>298</v>
      </c>
      <c r="C30" s="362">
        <f t="shared" si="5"/>
        <v>0</v>
      </c>
      <c r="D30" s="363"/>
      <c r="E30" s="174"/>
      <c r="F30" s="177"/>
      <c r="G30" s="176"/>
      <c r="H30" s="172"/>
      <c r="K30" s="162" t="str">
        <f>種目情報!A23</f>
        <v>男円盤投</v>
      </c>
      <c r="L30" s="175">
        <f>COUNTIF(②選手情報入力!$H$10:$M$99,K30)</f>
        <v>0</v>
      </c>
      <c r="M30" s="162">
        <f>種目情報!E22</f>
        <v>0</v>
      </c>
      <c r="N30" s="175">
        <f>COUNTIF(②選手情報入力!$H$10:$M$99,M30)</f>
        <v>0</v>
      </c>
    </row>
    <row r="31" spans="1:14" ht="21" customHeight="1">
      <c r="A31" s="172"/>
      <c r="B31" s="212" t="s">
        <v>56</v>
      </c>
      <c r="C31" s="381" t="str">
        <f>IF(③リレー情報確認!F14=0,"",③リレー情報確認!F14)</f>
        <v/>
      </c>
      <c r="D31" s="382"/>
      <c r="E31" s="174"/>
      <c r="F31" s="178" t="s">
        <v>56</v>
      </c>
      <c r="G31" s="179" t="str">
        <f>IF(③リレー情報確認!R14=0,"",③リレー情報確認!R14)</f>
        <v/>
      </c>
      <c r="H31" s="172"/>
      <c r="L31" s="175"/>
      <c r="N31" s="175"/>
    </row>
    <row r="32" spans="1:14" ht="21" customHeight="1" thickBot="1">
      <c r="A32" s="172"/>
      <c r="B32" s="211" t="s">
        <v>57</v>
      </c>
      <c r="C32" s="379" t="str">
        <f>IF(③リレー情報確認!L14=0,"",③リレー情報確認!L14)</f>
        <v/>
      </c>
      <c r="D32" s="380"/>
      <c r="E32" s="174"/>
      <c r="F32" s="180" t="s">
        <v>57</v>
      </c>
      <c r="G32" s="181" t="str">
        <f>IF(③リレー情報確認!X14=0,"",③リレー情報確認!X14)</f>
        <v/>
      </c>
      <c r="H32" s="172"/>
      <c r="K32" s="162" t="e">
        <f>種目情報!#REF!</f>
        <v>#REF!</v>
      </c>
      <c r="L32" s="175">
        <f>COUNTIF(②選手情報入力!$H$10:$M$99,K32)</f>
        <v>0</v>
      </c>
      <c r="M32" s="162" t="e">
        <f>種目情報!#REF!</f>
        <v>#REF!</v>
      </c>
      <c r="N32" s="175">
        <f>COUNTIF(②選手情報入力!$H$10:$M$99,M32)</f>
        <v>0</v>
      </c>
    </row>
    <row r="33" spans="1:14" ht="21" customHeight="1">
      <c r="A33" s="161"/>
      <c r="B33" s="182"/>
      <c r="C33" s="183"/>
      <c r="D33" s="183"/>
      <c r="E33" s="174"/>
      <c r="H33" s="161"/>
      <c r="K33" s="162" t="e">
        <f>種目情報!#REF!</f>
        <v>#REF!</v>
      </c>
      <c r="L33" s="175">
        <f>COUNTIF(②選手情報入力!$H$10:$M$99,K33)</f>
        <v>0</v>
      </c>
      <c r="M33" s="162" t="e">
        <f>種目情報!#REF!</f>
        <v>#REF!</v>
      </c>
      <c r="N33" s="175">
        <f>COUNTIF(②選手情報入力!$H$10:$M$99,M33)</f>
        <v>0</v>
      </c>
    </row>
    <row r="34" spans="1:14" ht="21" customHeight="1" thickBot="1">
      <c r="B34" s="355" t="s">
        <v>181</v>
      </c>
      <c r="C34" s="378"/>
      <c r="D34" s="209"/>
      <c r="E34" s="174"/>
      <c r="F34" s="355"/>
      <c r="G34" s="355"/>
      <c r="H34" s="248"/>
    </row>
    <row r="35" spans="1:14" ht="21" customHeight="1">
      <c r="A35" s="161"/>
      <c r="B35" s="184" t="s">
        <v>183</v>
      </c>
      <c r="C35" s="369">
        <f>②選手情報入力!F100</f>
        <v>0</v>
      </c>
      <c r="D35" s="370"/>
      <c r="E35" s="174"/>
      <c r="F35" s="222" t="s">
        <v>284</v>
      </c>
      <c r="G35" s="223">
        <f>C35*700</f>
        <v>0</v>
      </c>
      <c r="H35" s="161"/>
    </row>
    <row r="36" spans="1:14" ht="21" customHeight="1" thickBot="1">
      <c r="A36" s="161"/>
      <c r="B36" s="185" t="s">
        <v>184</v>
      </c>
      <c r="C36" s="371">
        <f>②選手情報入力!F101</f>
        <v>0</v>
      </c>
      <c r="D36" s="372"/>
      <c r="E36" s="174"/>
      <c r="F36" s="226" t="s">
        <v>285</v>
      </c>
      <c r="G36" s="227">
        <f>C36*1000</f>
        <v>0</v>
      </c>
      <c r="H36" s="161"/>
    </row>
    <row r="37" spans="1:14" ht="21" customHeight="1" thickTop="1" thickBot="1">
      <c r="A37" s="161"/>
      <c r="B37" s="228" t="s">
        <v>287</v>
      </c>
      <c r="C37" s="232">
        <f>①学校情報入力!D9</f>
        <v>0</v>
      </c>
      <c r="D37" s="210" t="s">
        <v>188</v>
      </c>
      <c r="F37" s="224" t="s">
        <v>294</v>
      </c>
      <c r="G37" s="225">
        <f>C37*600</f>
        <v>0</v>
      </c>
      <c r="H37" s="161"/>
    </row>
    <row r="38" spans="1:14" ht="18.75" customHeight="1" thickBot="1">
      <c r="A38" s="161"/>
      <c r="F38" s="205" t="s">
        <v>286</v>
      </c>
      <c r="G38" s="206">
        <f>SUM(G35:G37)</f>
        <v>0</v>
      </c>
      <c r="H38" s="161"/>
    </row>
    <row r="39" spans="1:14" ht="18.75" customHeight="1" thickBot="1">
      <c r="A39" s="190"/>
      <c r="B39" s="373" t="s">
        <v>193</v>
      </c>
      <c r="C39" s="374"/>
      <c r="D39" s="374"/>
      <c r="E39" s="375"/>
      <c r="F39" s="186"/>
      <c r="G39" s="187"/>
      <c r="H39" s="190"/>
    </row>
    <row r="40" spans="1:14" ht="18.75" customHeight="1">
      <c r="A40" s="161"/>
      <c r="B40" s="229" t="str">
        <f>IF(①学校情報入力!B11="","",①学校情報入力!B11)</f>
        <v/>
      </c>
      <c r="C40" s="376" t="str">
        <f>IF(①学校情報入力!F11="","",①学校情報入力!F11)</f>
        <v/>
      </c>
      <c r="D40" s="376"/>
      <c r="E40" s="377"/>
      <c r="H40" s="161"/>
    </row>
    <row r="41" spans="1:14" ht="18.75" customHeight="1" thickBot="1">
      <c r="A41" s="161"/>
      <c r="B41" s="230" t="str">
        <f>IF(①学校情報入力!B12="","",①学校情報入力!B12)</f>
        <v/>
      </c>
      <c r="C41" s="367" t="str">
        <f>IF(①学校情報入力!F12="","",①学校情報入力!F12)</f>
        <v/>
      </c>
      <c r="D41" s="367"/>
      <c r="E41" s="368"/>
      <c r="F41" s="366">
        <f ca="1">TODAY()</f>
        <v>42633</v>
      </c>
      <c r="G41" s="366"/>
      <c r="H41" s="161"/>
    </row>
    <row r="42" spans="1:14" ht="16.2">
      <c r="A42" s="161"/>
      <c r="B42" s="259" t="s">
        <v>156</v>
      </c>
      <c r="C42" s="248"/>
      <c r="D42" s="248"/>
      <c r="E42" s="248"/>
      <c r="F42" s="248"/>
      <c r="G42" s="248"/>
      <c r="H42" s="161"/>
    </row>
    <row r="43" spans="1:14" ht="14.4">
      <c r="A43" s="161"/>
      <c r="B43" s="189"/>
      <c r="C43" s="130"/>
      <c r="D43" s="130"/>
      <c r="E43" s="188"/>
      <c r="H43" s="161"/>
    </row>
    <row r="44" spans="1:14" ht="14.4">
      <c r="A44" s="161"/>
      <c r="C44" s="172"/>
      <c r="D44" s="172"/>
      <c r="E44" s="188"/>
      <c r="H44" s="161"/>
    </row>
    <row r="45" spans="1:14" ht="14.4">
      <c r="A45" s="161"/>
      <c r="E45" s="188"/>
      <c r="H45" s="161"/>
    </row>
    <row r="46" spans="1:14" ht="14.4">
      <c r="A46" s="161"/>
      <c r="B46" s="188"/>
      <c r="C46" s="188"/>
      <c r="D46" s="188"/>
      <c r="E46" s="188"/>
      <c r="H46" s="161"/>
    </row>
    <row r="47" spans="1:14" ht="14.4">
      <c r="A47" s="161"/>
      <c r="B47" s="190"/>
      <c r="C47" s="190"/>
      <c r="D47" s="190"/>
      <c r="E47" s="190"/>
      <c r="F47" s="190"/>
      <c r="G47" s="190"/>
      <c r="H47" s="161"/>
    </row>
    <row r="48" spans="1:14" ht="14.4">
      <c r="A48" s="161"/>
      <c r="B48" s="188"/>
      <c r="C48" s="188"/>
      <c r="D48" s="188"/>
      <c r="E48" s="188"/>
      <c r="H48" s="161"/>
    </row>
    <row r="49" spans="1:8" ht="19.2">
      <c r="A49" s="161"/>
      <c r="B49" s="191"/>
      <c r="C49" s="191"/>
      <c r="D49" s="191"/>
      <c r="E49" s="191"/>
      <c r="H49" s="161"/>
    </row>
    <row r="50" spans="1:8" ht="19.2">
      <c r="A50" s="161"/>
      <c r="B50" s="191"/>
      <c r="C50" s="191"/>
      <c r="D50" s="191"/>
      <c r="E50" s="191"/>
      <c r="F50" s="191"/>
      <c r="G50" s="191"/>
      <c r="H50" s="161"/>
    </row>
    <row r="51" spans="1:8" ht="14.4">
      <c r="B51" s="192"/>
      <c r="C51" s="188"/>
      <c r="D51" s="188"/>
      <c r="E51" s="188"/>
      <c r="F51" s="193"/>
      <c r="G51" s="188"/>
    </row>
    <row r="52" spans="1:8" ht="14.4">
      <c r="B52" s="192"/>
      <c r="C52" s="188"/>
      <c r="D52" s="188"/>
      <c r="E52" s="188"/>
      <c r="F52" s="193"/>
      <c r="G52" s="188"/>
    </row>
    <row r="53" spans="1:8" ht="14.4">
      <c r="B53" s="192"/>
      <c r="C53" s="188"/>
      <c r="D53" s="188"/>
      <c r="E53" s="188"/>
      <c r="F53" s="193"/>
      <c r="G53" s="188"/>
    </row>
    <row r="54" spans="1:8" ht="14.4">
      <c r="B54" s="192"/>
      <c r="C54" s="188"/>
      <c r="D54" s="188"/>
      <c r="E54" s="188"/>
      <c r="F54" s="193"/>
      <c r="G54" s="188"/>
    </row>
    <row r="55" spans="1:8" ht="14.4">
      <c r="B55" s="192"/>
      <c r="C55" s="188"/>
      <c r="D55" s="188"/>
      <c r="E55" s="188"/>
      <c r="F55" s="193"/>
      <c r="G55" s="188"/>
    </row>
    <row r="56" spans="1:8" ht="14.4">
      <c r="B56" s="192"/>
      <c r="C56" s="188"/>
      <c r="D56" s="188"/>
      <c r="E56" s="188"/>
      <c r="F56" s="193"/>
      <c r="G56" s="188"/>
    </row>
    <row r="57" spans="1:8" ht="14.4">
      <c r="B57" s="192"/>
      <c r="C57" s="188"/>
      <c r="D57" s="188"/>
      <c r="E57" s="188"/>
      <c r="F57" s="193"/>
      <c r="G57" s="188"/>
    </row>
    <row r="58" spans="1:8" ht="14.4">
      <c r="B58" s="192"/>
      <c r="C58" s="188"/>
      <c r="D58" s="188"/>
      <c r="E58" s="188"/>
      <c r="F58" s="193"/>
      <c r="G58" s="188"/>
    </row>
  </sheetData>
  <sheetProtection password="CD83" sheet="1" selectLockedCells="1"/>
  <mergeCells count="39">
    <mergeCell ref="C28:D28"/>
    <mergeCell ref="F41:G41"/>
    <mergeCell ref="F34:G34"/>
    <mergeCell ref="C41:E41"/>
    <mergeCell ref="C35:D35"/>
    <mergeCell ref="C36:D36"/>
    <mergeCell ref="B39:E39"/>
    <mergeCell ref="C40:E40"/>
    <mergeCell ref="C30:D30"/>
    <mergeCell ref="B34:C34"/>
    <mergeCell ref="C32:D32"/>
    <mergeCell ref="C31:D31"/>
    <mergeCell ref="C29:D29"/>
    <mergeCell ref="C10:D10"/>
    <mergeCell ref="C11:D11"/>
    <mergeCell ref="C12:D12"/>
    <mergeCell ref="C13:D13"/>
    <mergeCell ref="C14:D14"/>
    <mergeCell ref="C15:D15"/>
    <mergeCell ref="C16:D16"/>
    <mergeCell ref="C17:D17"/>
    <mergeCell ref="C26:D26"/>
    <mergeCell ref="C27:D27"/>
    <mergeCell ref="C18:D18"/>
    <mergeCell ref="C19:D19"/>
    <mergeCell ref="C20:D20"/>
    <mergeCell ref="C21:D21"/>
    <mergeCell ref="C22:D22"/>
    <mergeCell ref="C23:D23"/>
    <mergeCell ref="C24:D24"/>
    <mergeCell ref="C25:D25"/>
    <mergeCell ref="D1:H1"/>
    <mergeCell ref="A2:H2"/>
    <mergeCell ref="A5:H5"/>
    <mergeCell ref="A6:H6"/>
    <mergeCell ref="B9:C9"/>
    <mergeCell ref="F9:G9"/>
    <mergeCell ref="A3:E3"/>
    <mergeCell ref="D8:G8"/>
  </mergeCells>
  <phoneticPr fontId="3"/>
  <printOptions horizontalCentered="1" verticalCentered="1"/>
  <pageMargins left="0.39370078740157483" right="0.39370078740157483" top="0.59055118110236227" bottom="0.59055118110236227" header="0.31496062992125984" footer="0.31496062992125984"/>
  <pageSetup paperSize="9" scale="94"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zoomScaleNormal="100" workbookViewId="0">
      <pane ySplit="7" topLeftCell="A8" activePane="bottomLeft" state="frozen"/>
      <selection pane="bottomLeft" activeCell="A2" sqref="A2"/>
    </sheetView>
  </sheetViews>
  <sheetFormatPr defaultColWidth="9" defaultRowHeight="13.2"/>
  <cols>
    <col min="1" max="1" width="3.6640625" style="13" bestFit="1" customWidth="1"/>
    <col min="2" max="2" width="6" style="1" bestFit="1" customWidth="1"/>
    <col min="3" max="3" width="15" style="1" customWidth="1"/>
    <col min="4" max="5" width="3.77734375" style="1" customWidth="1"/>
    <col min="6" max="6" width="13.77734375" style="13" customWidth="1"/>
    <col min="7" max="7" width="9.33203125" style="1" customWidth="1"/>
    <col min="8" max="8" width="13.77734375" style="82" customWidth="1"/>
    <col min="9" max="9" width="9.33203125" style="5" customWidth="1"/>
    <col min="10" max="10" width="13.77734375" style="13" customWidth="1"/>
    <col min="11" max="11" width="9.33203125" style="1" customWidth="1"/>
    <col min="12" max="12" width="4.109375" style="13" customWidth="1"/>
    <col min="13" max="13" width="4.109375" style="13" bestFit="1" customWidth="1"/>
    <col min="14" max="16384" width="9" style="13"/>
  </cols>
  <sheetData>
    <row r="1" spans="1:13" ht="16.2">
      <c r="A1" s="9" t="s">
        <v>307</v>
      </c>
    </row>
    <row r="2" spans="1:13" ht="14.4">
      <c r="B2" s="15" t="s">
        <v>154</v>
      </c>
      <c r="C2" s="383" t="str">
        <f>注意事項!C3&amp;注意事項!F3</f>
        <v>第44回 名古屋地区選手権兼第6回名古屋地区競技会</v>
      </c>
      <c r="D2" s="383"/>
      <c r="E2" s="383"/>
      <c r="F2" s="383"/>
      <c r="G2" s="383"/>
      <c r="H2" s="383"/>
      <c r="I2" s="252" t="s">
        <v>136</v>
      </c>
      <c r="J2" s="114" t="str">
        <f>IF(①学校情報入力!D5="","",①学校情報入力!D5)</f>
        <v/>
      </c>
      <c r="K2" s="114" t="str">
        <f>IF(①学校情報入力!D4="","",①学校情報入力!D4)</f>
        <v/>
      </c>
    </row>
    <row r="3" spans="1:13" ht="18.75" customHeight="1" thickBot="1"/>
    <row r="4" spans="1:13" s="89" customFormat="1" ht="16.5" customHeight="1">
      <c r="B4" s="384" t="s">
        <v>148</v>
      </c>
      <c r="C4" s="109" t="s">
        <v>149</v>
      </c>
      <c r="D4" s="386">
        <f>②選手情報入力!F102</f>
        <v>0</v>
      </c>
      <c r="E4" s="387"/>
      <c r="G4" s="384" t="s">
        <v>139</v>
      </c>
      <c r="H4" s="90" t="s">
        <v>116</v>
      </c>
      <c r="I4" s="91" t="str">
        <f>IF(③リレー情報確認!F8="","",③リレー情報確認!F8)</f>
        <v/>
      </c>
      <c r="J4" s="118" t="s">
        <v>117</v>
      </c>
      <c r="K4" s="91" t="str">
        <f>IF(③リレー情報確認!L8="","",③リレー情報確認!L8)</f>
        <v/>
      </c>
    </row>
    <row r="5" spans="1:13" s="89" customFormat="1" ht="16.5" customHeight="1" thickBot="1">
      <c r="B5" s="385"/>
      <c r="C5" s="110" t="s">
        <v>150</v>
      </c>
      <c r="D5" s="388">
        <f>②選手情報入力!F103</f>
        <v>0</v>
      </c>
      <c r="E5" s="389"/>
      <c r="G5" s="385"/>
      <c r="H5" s="93" t="s">
        <v>137</v>
      </c>
      <c r="I5" s="94" t="str">
        <f>IF(③リレー情報確認!R8="","",③リレー情報確認!R8)</f>
        <v/>
      </c>
      <c r="J5" s="119" t="s">
        <v>138</v>
      </c>
      <c r="K5" s="94" t="str">
        <f>IF(③リレー情報確認!X8="","",③リレー情報確認!X8)</f>
        <v/>
      </c>
    </row>
    <row r="6" spans="1:13" s="89" customFormat="1" ht="18.75" customHeight="1">
      <c r="B6" s="92"/>
      <c r="C6" s="92"/>
      <c r="D6" s="92"/>
      <c r="E6" s="92"/>
      <c r="G6" s="92"/>
      <c r="H6" s="253"/>
      <c r="I6" s="254"/>
      <c r="K6" s="92"/>
    </row>
    <row r="7" spans="1:13" s="89" customFormat="1" ht="16.5" customHeight="1">
      <c r="A7" s="95"/>
      <c r="B7" s="96" t="s">
        <v>140</v>
      </c>
      <c r="C7" s="96" t="s">
        <v>141</v>
      </c>
      <c r="D7" s="96" t="s">
        <v>142</v>
      </c>
      <c r="E7" s="96" t="s">
        <v>143</v>
      </c>
      <c r="F7" s="96" t="s">
        <v>41</v>
      </c>
      <c r="G7" s="96" t="s">
        <v>42</v>
      </c>
      <c r="H7" s="96" t="s">
        <v>230</v>
      </c>
      <c r="I7" s="96" t="s">
        <v>231</v>
      </c>
      <c r="J7" s="236"/>
      <c r="K7" s="236"/>
      <c r="L7" s="96" t="s">
        <v>144</v>
      </c>
      <c r="M7" s="96" t="s">
        <v>145</v>
      </c>
    </row>
    <row r="8" spans="1:13" s="89" customFormat="1" ht="18" customHeight="1">
      <c r="A8" s="97">
        <v>1</v>
      </c>
      <c r="B8" s="98" t="str">
        <f>IF(②選手情報入力!B10="","",②選手情報入力!B10)</f>
        <v/>
      </c>
      <c r="C8" s="123" t="str">
        <f>IF(②選手情報入力!C10="","",②選手情報入力!C10)</f>
        <v/>
      </c>
      <c r="D8" s="98" t="str">
        <f>IF(②選手情報入力!F10="","",②選手情報入力!F10)</f>
        <v/>
      </c>
      <c r="E8" s="98" t="str">
        <f>IF(②選手情報入力!G10="","",②選手情報入力!G10)</f>
        <v/>
      </c>
      <c r="F8" s="97" t="str">
        <f>IF(②選手情報入力!H10="","",②選手情報入力!H10)</f>
        <v/>
      </c>
      <c r="G8" s="98" t="str">
        <f>IF(②選手情報入力!I10="","",②選手情報入力!I10)</f>
        <v/>
      </c>
      <c r="H8" s="97" t="str">
        <f>IF(②選手情報入力!J10="","",②選手情報入力!J10)</f>
        <v/>
      </c>
      <c r="I8" s="98" t="str">
        <f>IF(②選手情報入力!K10="","",②選手情報入力!K10)</f>
        <v/>
      </c>
      <c r="J8" s="237" t="str">
        <f>IF(②選手情報入力!L10="","",②選手情報入力!L10)</f>
        <v/>
      </c>
      <c r="K8" s="238" t="str">
        <f>IF(②選手情報入力!M10="","",②選手情報入力!M10)</f>
        <v/>
      </c>
      <c r="L8" s="98" t="str">
        <f>IF(②選手情報入力!N10="","",②選手情報入力!N10)</f>
        <v/>
      </c>
      <c r="M8" s="98" t="str">
        <f>IF(②選手情報入力!O10="","",②選手情報入力!O10)</f>
        <v/>
      </c>
    </row>
    <row r="9" spans="1:13" s="89" customFormat="1" ht="18" customHeight="1">
      <c r="A9" s="99">
        <v>2</v>
      </c>
      <c r="B9" s="100" t="str">
        <f>IF(②選手情報入力!B11="","",②選手情報入力!B11)</f>
        <v/>
      </c>
      <c r="C9" s="124" t="str">
        <f>IF(②選手情報入力!C11="","",②選手情報入力!C11)</f>
        <v/>
      </c>
      <c r="D9" s="100" t="str">
        <f>IF(②選手情報入力!F11="","",②選手情報入力!F11)</f>
        <v/>
      </c>
      <c r="E9" s="100" t="str">
        <f>IF(②選手情報入力!G11="","",②選手情報入力!G11)</f>
        <v/>
      </c>
      <c r="F9" s="99" t="str">
        <f>IF(②選手情報入力!H11="","",②選手情報入力!H11)</f>
        <v/>
      </c>
      <c r="G9" s="100" t="str">
        <f>IF(②選手情報入力!I11="","",②選手情報入力!I11)</f>
        <v/>
      </c>
      <c r="H9" s="99" t="str">
        <f>IF(②選手情報入力!J11="","",②選手情報入力!J11)</f>
        <v/>
      </c>
      <c r="I9" s="100" t="str">
        <f>IF(②選手情報入力!K11="","",②選手情報入力!K11)</f>
        <v/>
      </c>
      <c r="J9" s="239" t="str">
        <f>IF(②選手情報入力!L11="","",②選手情報入力!L11)</f>
        <v/>
      </c>
      <c r="K9" s="240" t="str">
        <f>IF(②選手情報入力!M11="","",②選手情報入力!M11)</f>
        <v/>
      </c>
      <c r="L9" s="100" t="str">
        <f>IF(②選手情報入力!N11="","",②選手情報入力!N11)</f>
        <v/>
      </c>
      <c r="M9" s="100" t="str">
        <f>IF(②選手情報入力!O11="","",②選手情報入力!O11)</f>
        <v/>
      </c>
    </row>
    <row r="10" spans="1:13" s="89" customFormat="1" ht="18" customHeight="1">
      <c r="A10" s="99">
        <v>3</v>
      </c>
      <c r="B10" s="100" t="str">
        <f>IF(②選手情報入力!B12="","",②選手情報入力!B12)</f>
        <v/>
      </c>
      <c r="C10" s="124" t="str">
        <f>IF(②選手情報入力!C12="","",②選手情報入力!C12)</f>
        <v/>
      </c>
      <c r="D10" s="100" t="str">
        <f>IF(②選手情報入力!F12="","",②選手情報入力!F12)</f>
        <v/>
      </c>
      <c r="E10" s="100" t="str">
        <f>IF(②選手情報入力!G12="","",②選手情報入力!G12)</f>
        <v/>
      </c>
      <c r="F10" s="99" t="str">
        <f>IF(②選手情報入力!H12="","",②選手情報入力!H12)</f>
        <v/>
      </c>
      <c r="G10" s="100" t="str">
        <f>IF(②選手情報入力!I12="","",②選手情報入力!I12)</f>
        <v/>
      </c>
      <c r="H10" s="99" t="str">
        <f>IF(②選手情報入力!J12="","",②選手情報入力!J12)</f>
        <v/>
      </c>
      <c r="I10" s="100" t="str">
        <f>IF(②選手情報入力!K12="","",②選手情報入力!K12)</f>
        <v/>
      </c>
      <c r="J10" s="239" t="str">
        <f>IF(②選手情報入力!L12="","",②選手情報入力!L12)</f>
        <v/>
      </c>
      <c r="K10" s="240" t="str">
        <f>IF(②選手情報入力!M12="","",②選手情報入力!M12)</f>
        <v/>
      </c>
      <c r="L10" s="100" t="str">
        <f>IF(②選手情報入力!N12="","",②選手情報入力!N12)</f>
        <v/>
      </c>
      <c r="M10" s="100" t="str">
        <f>IF(②選手情報入力!O12="","",②選手情報入力!O12)</f>
        <v/>
      </c>
    </row>
    <row r="11" spans="1:13" s="89" customFormat="1" ht="18" customHeight="1">
      <c r="A11" s="99">
        <v>4</v>
      </c>
      <c r="B11" s="100" t="str">
        <f>IF(②選手情報入力!B13="","",②選手情報入力!B13)</f>
        <v/>
      </c>
      <c r="C11" s="124" t="str">
        <f>IF(②選手情報入力!C13="","",②選手情報入力!C13)</f>
        <v/>
      </c>
      <c r="D11" s="100" t="str">
        <f>IF(②選手情報入力!F13="","",②選手情報入力!F13)</f>
        <v/>
      </c>
      <c r="E11" s="100" t="str">
        <f>IF(②選手情報入力!G13="","",②選手情報入力!G13)</f>
        <v/>
      </c>
      <c r="F11" s="99" t="str">
        <f>IF(②選手情報入力!H13="","",②選手情報入力!H13)</f>
        <v/>
      </c>
      <c r="G11" s="100" t="str">
        <f>IF(②選手情報入力!I13="","",②選手情報入力!I13)</f>
        <v/>
      </c>
      <c r="H11" s="99" t="str">
        <f>IF(②選手情報入力!J13="","",②選手情報入力!J13)</f>
        <v/>
      </c>
      <c r="I11" s="100" t="str">
        <f>IF(②選手情報入力!K13="","",②選手情報入力!K13)</f>
        <v/>
      </c>
      <c r="J11" s="239" t="str">
        <f>IF(②選手情報入力!L13="","",②選手情報入力!L13)</f>
        <v/>
      </c>
      <c r="K11" s="240" t="str">
        <f>IF(②選手情報入力!M13="","",②選手情報入力!M13)</f>
        <v/>
      </c>
      <c r="L11" s="100" t="str">
        <f>IF(②選手情報入力!N13="","",②選手情報入力!N13)</f>
        <v/>
      </c>
      <c r="M11" s="100" t="str">
        <f>IF(②選手情報入力!O13="","",②選手情報入力!O13)</f>
        <v/>
      </c>
    </row>
    <row r="12" spans="1:13" s="89" customFormat="1" ht="18" customHeight="1">
      <c r="A12" s="103">
        <v>5</v>
      </c>
      <c r="B12" s="104" t="str">
        <f>IF(②選手情報入力!B14="","",②選手情報入力!B14)</f>
        <v/>
      </c>
      <c r="C12" s="125" t="str">
        <f>IF(②選手情報入力!C14="","",②選手情報入力!C14)</f>
        <v/>
      </c>
      <c r="D12" s="104" t="str">
        <f>IF(②選手情報入力!F14="","",②選手情報入力!F14)</f>
        <v/>
      </c>
      <c r="E12" s="104" t="str">
        <f>IF(②選手情報入力!G14="","",②選手情報入力!G14)</f>
        <v/>
      </c>
      <c r="F12" s="103" t="str">
        <f>IF(②選手情報入力!H14="","",②選手情報入力!H14)</f>
        <v/>
      </c>
      <c r="G12" s="104" t="str">
        <f>IF(②選手情報入力!I14="","",②選手情報入力!I14)</f>
        <v/>
      </c>
      <c r="H12" s="103" t="str">
        <f>IF(②選手情報入力!J14="","",②選手情報入力!J14)</f>
        <v/>
      </c>
      <c r="I12" s="104" t="str">
        <f>IF(②選手情報入力!K14="","",②選手情報入力!K14)</f>
        <v/>
      </c>
      <c r="J12" s="241" t="str">
        <f>IF(②選手情報入力!L14="","",②選手情報入力!L14)</f>
        <v/>
      </c>
      <c r="K12" s="242" t="str">
        <f>IF(②選手情報入力!M14="","",②選手情報入力!M14)</f>
        <v/>
      </c>
      <c r="L12" s="104" t="str">
        <f>IF(②選手情報入力!N14="","",②選手情報入力!N14)</f>
        <v/>
      </c>
      <c r="M12" s="104" t="str">
        <f>IF(②選手情報入力!O14="","",②選手情報入力!O14)</f>
        <v/>
      </c>
    </row>
    <row r="13" spans="1:13" s="89" customFormat="1" ht="18" customHeight="1">
      <c r="A13" s="97">
        <v>6</v>
      </c>
      <c r="B13" s="98" t="str">
        <f>IF(②選手情報入力!B15="","",②選手情報入力!B15)</f>
        <v/>
      </c>
      <c r="C13" s="123" t="str">
        <f>IF(②選手情報入力!C15="","",②選手情報入力!C15)</f>
        <v/>
      </c>
      <c r="D13" s="98" t="str">
        <f>IF(②選手情報入力!F15="","",②選手情報入力!F15)</f>
        <v/>
      </c>
      <c r="E13" s="98" t="str">
        <f>IF(②選手情報入力!G15="","",②選手情報入力!G15)</f>
        <v/>
      </c>
      <c r="F13" s="97" t="str">
        <f>IF(②選手情報入力!H15="","",②選手情報入力!H15)</f>
        <v/>
      </c>
      <c r="G13" s="98" t="str">
        <f>IF(②選手情報入力!I15="","",②選手情報入力!I15)</f>
        <v/>
      </c>
      <c r="H13" s="97" t="str">
        <f>IF(②選手情報入力!J15="","",②選手情報入力!J15)</f>
        <v/>
      </c>
      <c r="I13" s="98" t="str">
        <f>IF(②選手情報入力!K15="","",②選手情報入力!K15)</f>
        <v/>
      </c>
      <c r="J13" s="237" t="str">
        <f>IF(②選手情報入力!L15="","",②選手情報入力!L15)</f>
        <v/>
      </c>
      <c r="K13" s="238" t="str">
        <f>IF(②選手情報入力!M15="","",②選手情報入力!M15)</f>
        <v/>
      </c>
      <c r="L13" s="98" t="str">
        <f>IF(②選手情報入力!N15="","",②選手情報入力!N15)</f>
        <v/>
      </c>
      <c r="M13" s="98" t="str">
        <f>IF(②選手情報入力!O15="","",②選手情報入力!O15)</f>
        <v/>
      </c>
    </row>
    <row r="14" spans="1:13" s="89" customFormat="1" ht="18" customHeight="1">
      <c r="A14" s="99">
        <v>7</v>
      </c>
      <c r="B14" s="100" t="str">
        <f>IF(②選手情報入力!B16="","",②選手情報入力!B16)</f>
        <v/>
      </c>
      <c r="C14" s="124" t="str">
        <f>IF(②選手情報入力!C16="","",②選手情報入力!C16)</f>
        <v/>
      </c>
      <c r="D14" s="100" t="str">
        <f>IF(②選手情報入力!F16="","",②選手情報入力!F16)</f>
        <v/>
      </c>
      <c r="E14" s="100" t="str">
        <f>IF(②選手情報入力!G16="","",②選手情報入力!G16)</f>
        <v/>
      </c>
      <c r="F14" s="99" t="str">
        <f>IF(②選手情報入力!H16="","",②選手情報入力!H16)</f>
        <v/>
      </c>
      <c r="G14" s="100" t="str">
        <f>IF(②選手情報入力!I16="","",②選手情報入力!I16)</f>
        <v/>
      </c>
      <c r="H14" s="99" t="str">
        <f>IF(②選手情報入力!J16="","",②選手情報入力!J16)</f>
        <v/>
      </c>
      <c r="I14" s="100" t="str">
        <f>IF(②選手情報入力!K16="","",②選手情報入力!K16)</f>
        <v/>
      </c>
      <c r="J14" s="239" t="str">
        <f>IF(②選手情報入力!L16="","",②選手情報入力!L16)</f>
        <v/>
      </c>
      <c r="K14" s="240" t="str">
        <f>IF(②選手情報入力!M16="","",②選手情報入力!M16)</f>
        <v/>
      </c>
      <c r="L14" s="100" t="str">
        <f>IF(②選手情報入力!N16="","",②選手情報入力!N16)</f>
        <v/>
      </c>
      <c r="M14" s="100" t="str">
        <f>IF(②選手情報入力!O16="","",②選手情報入力!O16)</f>
        <v/>
      </c>
    </row>
    <row r="15" spans="1:13" s="89" customFormat="1" ht="18" customHeight="1">
      <c r="A15" s="99">
        <v>8</v>
      </c>
      <c r="B15" s="100" t="str">
        <f>IF(②選手情報入力!B17="","",②選手情報入力!B17)</f>
        <v/>
      </c>
      <c r="C15" s="124" t="str">
        <f>IF(②選手情報入力!C17="","",②選手情報入力!C17)</f>
        <v/>
      </c>
      <c r="D15" s="100" t="str">
        <f>IF(②選手情報入力!F17="","",②選手情報入力!F17)</f>
        <v/>
      </c>
      <c r="E15" s="100" t="str">
        <f>IF(②選手情報入力!G17="","",②選手情報入力!G17)</f>
        <v/>
      </c>
      <c r="F15" s="99" t="str">
        <f>IF(②選手情報入力!H17="","",②選手情報入力!H17)</f>
        <v/>
      </c>
      <c r="G15" s="100" t="str">
        <f>IF(②選手情報入力!I17="","",②選手情報入力!I17)</f>
        <v/>
      </c>
      <c r="H15" s="99" t="str">
        <f>IF(②選手情報入力!J17="","",②選手情報入力!J17)</f>
        <v/>
      </c>
      <c r="I15" s="100" t="str">
        <f>IF(②選手情報入力!K17="","",②選手情報入力!K17)</f>
        <v/>
      </c>
      <c r="J15" s="239" t="str">
        <f>IF(②選手情報入力!L17="","",②選手情報入力!L17)</f>
        <v/>
      </c>
      <c r="K15" s="240" t="str">
        <f>IF(②選手情報入力!M17="","",②選手情報入力!M17)</f>
        <v/>
      </c>
      <c r="L15" s="100" t="str">
        <f>IF(②選手情報入力!N17="","",②選手情報入力!N17)</f>
        <v/>
      </c>
      <c r="M15" s="100" t="str">
        <f>IF(②選手情報入力!O17="","",②選手情報入力!O17)</f>
        <v/>
      </c>
    </row>
    <row r="16" spans="1:13" s="89" customFormat="1" ht="18" customHeight="1">
      <c r="A16" s="99">
        <v>9</v>
      </c>
      <c r="B16" s="100" t="str">
        <f>IF(②選手情報入力!B18="","",②選手情報入力!B18)</f>
        <v/>
      </c>
      <c r="C16" s="124" t="str">
        <f>IF(②選手情報入力!C18="","",②選手情報入力!C18)</f>
        <v/>
      </c>
      <c r="D16" s="100" t="str">
        <f>IF(②選手情報入力!F18="","",②選手情報入力!F18)</f>
        <v/>
      </c>
      <c r="E16" s="100" t="str">
        <f>IF(②選手情報入力!G18="","",②選手情報入力!G18)</f>
        <v/>
      </c>
      <c r="F16" s="99" t="str">
        <f>IF(②選手情報入力!H18="","",②選手情報入力!H18)</f>
        <v/>
      </c>
      <c r="G16" s="100" t="str">
        <f>IF(②選手情報入力!I18="","",②選手情報入力!I18)</f>
        <v/>
      </c>
      <c r="H16" s="99" t="str">
        <f>IF(②選手情報入力!J18="","",②選手情報入力!J18)</f>
        <v/>
      </c>
      <c r="I16" s="100" t="str">
        <f>IF(②選手情報入力!K18="","",②選手情報入力!K18)</f>
        <v/>
      </c>
      <c r="J16" s="239" t="str">
        <f>IF(②選手情報入力!L18="","",②選手情報入力!L18)</f>
        <v/>
      </c>
      <c r="K16" s="240" t="str">
        <f>IF(②選手情報入力!M18="","",②選手情報入力!M18)</f>
        <v/>
      </c>
      <c r="L16" s="100" t="str">
        <f>IF(②選手情報入力!N18="","",②選手情報入力!N18)</f>
        <v/>
      </c>
      <c r="M16" s="100" t="str">
        <f>IF(②選手情報入力!O18="","",②選手情報入力!O18)</f>
        <v/>
      </c>
    </row>
    <row r="17" spans="1:13" s="89" customFormat="1" ht="18" customHeight="1">
      <c r="A17" s="101">
        <v>10</v>
      </c>
      <c r="B17" s="102" t="str">
        <f>IF(②選手情報入力!B19="","",②選手情報入力!B19)</f>
        <v/>
      </c>
      <c r="C17" s="126" t="str">
        <f>IF(②選手情報入力!C19="","",②選手情報入力!C19)</f>
        <v/>
      </c>
      <c r="D17" s="102" t="str">
        <f>IF(②選手情報入力!F19="","",②選手情報入力!F19)</f>
        <v/>
      </c>
      <c r="E17" s="102" t="str">
        <f>IF(②選手情報入力!G19="","",②選手情報入力!G19)</f>
        <v/>
      </c>
      <c r="F17" s="101" t="str">
        <f>IF(②選手情報入力!H19="","",②選手情報入力!H19)</f>
        <v/>
      </c>
      <c r="G17" s="102" t="str">
        <f>IF(②選手情報入力!I19="","",②選手情報入力!I19)</f>
        <v/>
      </c>
      <c r="H17" s="101" t="str">
        <f>IF(②選手情報入力!J19="","",②選手情報入力!J19)</f>
        <v/>
      </c>
      <c r="I17" s="102" t="str">
        <f>IF(②選手情報入力!K19="","",②選手情報入力!K19)</f>
        <v/>
      </c>
      <c r="J17" s="243" t="str">
        <f>IF(②選手情報入力!L19="","",②選手情報入力!L19)</f>
        <v/>
      </c>
      <c r="K17" s="244" t="str">
        <f>IF(②選手情報入力!M19="","",②選手情報入力!M19)</f>
        <v/>
      </c>
      <c r="L17" s="102" t="str">
        <f>IF(②選手情報入力!N19="","",②選手情報入力!N19)</f>
        <v/>
      </c>
      <c r="M17" s="102" t="str">
        <f>IF(②選手情報入力!O19="","",②選手情報入力!O19)</f>
        <v/>
      </c>
    </row>
    <row r="18" spans="1:13" s="89" customFormat="1" ht="18" customHeight="1">
      <c r="A18" s="105">
        <v>11</v>
      </c>
      <c r="B18" s="106" t="str">
        <f>IF(②選手情報入力!B20="","",②選手情報入力!B20)</f>
        <v/>
      </c>
      <c r="C18" s="127" t="str">
        <f>IF(②選手情報入力!C20="","",②選手情報入力!C20)</f>
        <v/>
      </c>
      <c r="D18" s="106" t="str">
        <f>IF(②選手情報入力!F20="","",②選手情報入力!F20)</f>
        <v/>
      </c>
      <c r="E18" s="106" t="str">
        <f>IF(②選手情報入力!G20="","",②選手情報入力!G20)</f>
        <v/>
      </c>
      <c r="F18" s="105" t="str">
        <f>IF(②選手情報入力!H20="","",②選手情報入力!H20)</f>
        <v/>
      </c>
      <c r="G18" s="106" t="str">
        <f>IF(②選手情報入力!I20="","",②選手情報入力!I20)</f>
        <v/>
      </c>
      <c r="H18" s="105" t="str">
        <f>IF(②選手情報入力!J20="","",②選手情報入力!J20)</f>
        <v/>
      </c>
      <c r="I18" s="106" t="str">
        <f>IF(②選手情報入力!K20="","",②選手情報入力!K20)</f>
        <v/>
      </c>
      <c r="J18" s="245" t="str">
        <f>IF(②選手情報入力!L20="","",②選手情報入力!L20)</f>
        <v/>
      </c>
      <c r="K18" s="246" t="str">
        <f>IF(②選手情報入力!M20="","",②選手情報入力!M20)</f>
        <v/>
      </c>
      <c r="L18" s="106" t="str">
        <f>IF(②選手情報入力!N20="","",②選手情報入力!N20)</f>
        <v/>
      </c>
      <c r="M18" s="106" t="str">
        <f>IF(②選手情報入力!O20="","",②選手情報入力!O20)</f>
        <v/>
      </c>
    </row>
    <row r="19" spans="1:13" s="89" customFormat="1" ht="18" customHeight="1">
      <c r="A19" s="99">
        <v>12</v>
      </c>
      <c r="B19" s="100" t="str">
        <f>IF(②選手情報入力!B21="","",②選手情報入力!B21)</f>
        <v/>
      </c>
      <c r="C19" s="124" t="str">
        <f>IF(②選手情報入力!C21="","",②選手情報入力!C21)</f>
        <v/>
      </c>
      <c r="D19" s="100" t="str">
        <f>IF(②選手情報入力!F21="","",②選手情報入力!F21)</f>
        <v/>
      </c>
      <c r="E19" s="100" t="str">
        <f>IF(②選手情報入力!G21="","",②選手情報入力!G21)</f>
        <v/>
      </c>
      <c r="F19" s="99" t="str">
        <f>IF(②選手情報入力!H21="","",②選手情報入力!H21)</f>
        <v/>
      </c>
      <c r="G19" s="100" t="str">
        <f>IF(②選手情報入力!I21="","",②選手情報入力!I21)</f>
        <v/>
      </c>
      <c r="H19" s="99" t="str">
        <f>IF(②選手情報入力!J21="","",②選手情報入力!J21)</f>
        <v/>
      </c>
      <c r="I19" s="100" t="str">
        <f>IF(②選手情報入力!K21="","",②選手情報入力!K21)</f>
        <v/>
      </c>
      <c r="J19" s="239" t="str">
        <f>IF(②選手情報入力!L21="","",②選手情報入力!L21)</f>
        <v/>
      </c>
      <c r="K19" s="240" t="str">
        <f>IF(②選手情報入力!M21="","",②選手情報入力!M21)</f>
        <v/>
      </c>
      <c r="L19" s="100" t="str">
        <f>IF(②選手情報入力!N21="","",②選手情報入力!N21)</f>
        <v/>
      </c>
      <c r="M19" s="100" t="str">
        <f>IF(②選手情報入力!O21="","",②選手情報入力!O21)</f>
        <v/>
      </c>
    </row>
    <row r="20" spans="1:13" s="89" customFormat="1" ht="18" customHeight="1">
      <c r="A20" s="99">
        <v>13</v>
      </c>
      <c r="B20" s="100" t="str">
        <f>IF(②選手情報入力!B22="","",②選手情報入力!B22)</f>
        <v/>
      </c>
      <c r="C20" s="124" t="str">
        <f>IF(②選手情報入力!C22="","",②選手情報入力!C22)</f>
        <v/>
      </c>
      <c r="D20" s="100" t="str">
        <f>IF(②選手情報入力!F22="","",②選手情報入力!F22)</f>
        <v/>
      </c>
      <c r="E20" s="100" t="str">
        <f>IF(②選手情報入力!G22="","",②選手情報入力!G22)</f>
        <v/>
      </c>
      <c r="F20" s="99" t="str">
        <f>IF(②選手情報入力!H22="","",②選手情報入力!H22)</f>
        <v/>
      </c>
      <c r="G20" s="100" t="str">
        <f>IF(②選手情報入力!I22="","",②選手情報入力!I22)</f>
        <v/>
      </c>
      <c r="H20" s="99" t="str">
        <f>IF(②選手情報入力!J22="","",②選手情報入力!J22)</f>
        <v/>
      </c>
      <c r="I20" s="100" t="str">
        <f>IF(②選手情報入力!K22="","",②選手情報入力!K22)</f>
        <v/>
      </c>
      <c r="J20" s="239" t="str">
        <f>IF(②選手情報入力!L22="","",②選手情報入力!L22)</f>
        <v/>
      </c>
      <c r="K20" s="240" t="str">
        <f>IF(②選手情報入力!M22="","",②選手情報入力!M22)</f>
        <v/>
      </c>
      <c r="L20" s="100" t="str">
        <f>IF(②選手情報入力!N22="","",②選手情報入力!N22)</f>
        <v/>
      </c>
      <c r="M20" s="100" t="str">
        <f>IF(②選手情報入力!O22="","",②選手情報入力!O22)</f>
        <v/>
      </c>
    </row>
    <row r="21" spans="1:13" s="89" customFormat="1" ht="18" customHeight="1">
      <c r="A21" s="99">
        <v>14</v>
      </c>
      <c r="B21" s="100" t="str">
        <f>IF(②選手情報入力!B23="","",②選手情報入力!B23)</f>
        <v/>
      </c>
      <c r="C21" s="124" t="str">
        <f>IF(②選手情報入力!C23="","",②選手情報入力!C23)</f>
        <v/>
      </c>
      <c r="D21" s="100" t="str">
        <f>IF(②選手情報入力!F23="","",②選手情報入力!F23)</f>
        <v/>
      </c>
      <c r="E21" s="100" t="str">
        <f>IF(②選手情報入力!G23="","",②選手情報入力!G23)</f>
        <v/>
      </c>
      <c r="F21" s="99" t="str">
        <f>IF(②選手情報入力!H23="","",②選手情報入力!H23)</f>
        <v/>
      </c>
      <c r="G21" s="100" t="str">
        <f>IF(②選手情報入力!I23="","",②選手情報入力!I23)</f>
        <v/>
      </c>
      <c r="H21" s="99" t="str">
        <f>IF(②選手情報入力!J23="","",②選手情報入力!J23)</f>
        <v/>
      </c>
      <c r="I21" s="100" t="str">
        <f>IF(②選手情報入力!K23="","",②選手情報入力!K23)</f>
        <v/>
      </c>
      <c r="J21" s="239" t="str">
        <f>IF(②選手情報入力!L23="","",②選手情報入力!L23)</f>
        <v/>
      </c>
      <c r="K21" s="240" t="str">
        <f>IF(②選手情報入力!M23="","",②選手情報入力!M23)</f>
        <v/>
      </c>
      <c r="L21" s="100" t="str">
        <f>IF(②選手情報入力!N23="","",②選手情報入力!N23)</f>
        <v/>
      </c>
      <c r="M21" s="100" t="str">
        <f>IF(②選手情報入力!O23="","",②選手情報入力!O23)</f>
        <v/>
      </c>
    </row>
    <row r="22" spans="1:13" s="89" customFormat="1" ht="18" customHeight="1">
      <c r="A22" s="103">
        <v>15</v>
      </c>
      <c r="B22" s="104" t="str">
        <f>IF(②選手情報入力!B24="","",②選手情報入力!B24)</f>
        <v/>
      </c>
      <c r="C22" s="125" t="str">
        <f>IF(②選手情報入力!C24="","",②選手情報入力!C24)</f>
        <v/>
      </c>
      <c r="D22" s="104" t="str">
        <f>IF(②選手情報入力!F24="","",②選手情報入力!F24)</f>
        <v/>
      </c>
      <c r="E22" s="104" t="str">
        <f>IF(②選手情報入力!G24="","",②選手情報入力!G24)</f>
        <v/>
      </c>
      <c r="F22" s="103" t="str">
        <f>IF(②選手情報入力!H24="","",②選手情報入力!H24)</f>
        <v/>
      </c>
      <c r="G22" s="104" t="str">
        <f>IF(②選手情報入力!I24="","",②選手情報入力!I24)</f>
        <v/>
      </c>
      <c r="H22" s="103" t="str">
        <f>IF(②選手情報入力!J24="","",②選手情報入力!J24)</f>
        <v/>
      </c>
      <c r="I22" s="104" t="str">
        <f>IF(②選手情報入力!K24="","",②選手情報入力!K24)</f>
        <v/>
      </c>
      <c r="J22" s="241" t="str">
        <f>IF(②選手情報入力!L24="","",②選手情報入力!L24)</f>
        <v/>
      </c>
      <c r="K22" s="242" t="str">
        <f>IF(②選手情報入力!M24="","",②選手情報入力!M24)</f>
        <v/>
      </c>
      <c r="L22" s="104" t="str">
        <f>IF(②選手情報入力!N24="","",②選手情報入力!N24)</f>
        <v/>
      </c>
      <c r="M22" s="104" t="str">
        <f>IF(②選手情報入力!O24="","",②選手情報入力!O24)</f>
        <v/>
      </c>
    </row>
    <row r="23" spans="1:13" s="89" customFormat="1" ht="18" customHeight="1">
      <c r="A23" s="97">
        <v>16</v>
      </c>
      <c r="B23" s="98" t="str">
        <f>IF(②選手情報入力!B25="","",②選手情報入力!B25)</f>
        <v/>
      </c>
      <c r="C23" s="123" t="str">
        <f>IF(②選手情報入力!C25="","",②選手情報入力!C25)</f>
        <v/>
      </c>
      <c r="D23" s="98" t="str">
        <f>IF(②選手情報入力!F25="","",②選手情報入力!F25)</f>
        <v/>
      </c>
      <c r="E23" s="98" t="str">
        <f>IF(②選手情報入力!G25="","",②選手情報入力!G25)</f>
        <v/>
      </c>
      <c r="F23" s="97" t="str">
        <f>IF(②選手情報入力!H25="","",②選手情報入力!H25)</f>
        <v/>
      </c>
      <c r="G23" s="98" t="str">
        <f>IF(②選手情報入力!I25="","",②選手情報入力!I25)</f>
        <v/>
      </c>
      <c r="H23" s="97" t="str">
        <f>IF(②選手情報入力!J25="","",②選手情報入力!J25)</f>
        <v/>
      </c>
      <c r="I23" s="98" t="str">
        <f>IF(②選手情報入力!K25="","",②選手情報入力!K25)</f>
        <v/>
      </c>
      <c r="J23" s="237" t="str">
        <f>IF(②選手情報入力!L25="","",②選手情報入力!L25)</f>
        <v/>
      </c>
      <c r="K23" s="238" t="str">
        <f>IF(②選手情報入力!M25="","",②選手情報入力!M25)</f>
        <v/>
      </c>
      <c r="L23" s="98" t="str">
        <f>IF(②選手情報入力!N25="","",②選手情報入力!N25)</f>
        <v/>
      </c>
      <c r="M23" s="98" t="str">
        <f>IF(②選手情報入力!O25="","",②選手情報入力!O25)</f>
        <v/>
      </c>
    </row>
    <row r="24" spans="1:13" s="89" customFormat="1" ht="18" customHeight="1">
      <c r="A24" s="99">
        <v>17</v>
      </c>
      <c r="B24" s="100" t="str">
        <f>IF(②選手情報入力!B26="","",②選手情報入力!B26)</f>
        <v/>
      </c>
      <c r="C24" s="124" t="str">
        <f>IF(②選手情報入力!C26="","",②選手情報入力!C26)</f>
        <v/>
      </c>
      <c r="D24" s="100" t="str">
        <f>IF(②選手情報入力!F26="","",②選手情報入力!F26)</f>
        <v/>
      </c>
      <c r="E24" s="100" t="str">
        <f>IF(②選手情報入力!G26="","",②選手情報入力!G26)</f>
        <v/>
      </c>
      <c r="F24" s="99" t="str">
        <f>IF(②選手情報入力!H26="","",②選手情報入力!H26)</f>
        <v/>
      </c>
      <c r="G24" s="100" t="str">
        <f>IF(②選手情報入力!I26="","",②選手情報入力!I26)</f>
        <v/>
      </c>
      <c r="H24" s="99" t="str">
        <f>IF(②選手情報入力!J26="","",②選手情報入力!J26)</f>
        <v/>
      </c>
      <c r="I24" s="100" t="str">
        <f>IF(②選手情報入力!K26="","",②選手情報入力!K26)</f>
        <v/>
      </c>
      <c r="J24" s="239" t="str">
        <f>IF(②選手情報入力!L26="","",②選手情報入力!L26)</f>
        <v/>
      </c>
      <c r="K24" s="240" t="str">
        <f>IF(②選手情報入力!M26="","",②選手情報入力!M26)</f>
        <v/>
      </c>
      <c r="L24" s="100" t="str">
        <f>IF(②選手情報入力!N26="","",②選手情報入力!N26)</f>
        <v/>
      </c>
      <c r="M24" s="100" t="str">
        <f>IF(②選手情報入力!O26="","",②選手情報入力!O26)</f>
        <v/>
      </c>
    </row>
    <row r="25" spans="1:13" s="89" customFormat="1" ht="18" customHeight="1">
      <c r="A25" s="99">
        <v>18</v>
      </c>
      <c r="B25" s="100" t="str">
        <f>IF(②選手情報入力!B27="","",②選手情報入力!B27)</f>
        <v/>
      </c>
      <c r="C25" s="124" t="str">
        <f>IF(②選手情報入力!C27="","",②選手情報入力!C27)</f>
        <v/>
      </c>
      <c r="D25" s="100" t="str">
        <f>IF(②選手情報入力!F27="","",②選手情報入力!F27)</f>
        <v/>
      </c>
      <c r="E25" s="100" t="str">
        <f>IF(②選手情報入力!G27="","",②選手情報入力!G27)</f>
        <v/>
      </c>
      <c r="F25" s="99" t="str">
        <f>IF(②選手情報入力!H27="","",②選手情報入力!H27)</f>
        <v/>
      </c>
      <c r="G25" s="100" t="str">
        <f>IF(②選手情報入力!I27="","",②選手情報入力!I27)</f>
        <v/>
      </c>
      <c r="H25" s="99" t="str">
        <f>IF(②選手情報入力!J27="","",②選手情報入力!J27)</f>
        <v/>
      </c>
      <c r="I25" s="100" t="str">
        <f>IF(②選手情報入力!K27="","",②選手情報入力!K27)</f>
        <v/>
      </c>
      <c r="J25" s="239" t="str">
        <f>IF(②選手情報入力!L27="","",②選手情報入力!L27)</f>
        <v/>
      </c>
      <c r="K25" s="240" t="str">
        <f>IF(②選手情報入力!M27="","",②選手情報入力!M27)</f>
        <v/>
      </c>
      <c r="L25" s="100" t="str">
        <f>IF(②選手情報入力!N27="","",②選手情報入力!N27)</f>
        <v/>
      </c>
      <c r="M25" s="100" t="str">
        <f>IF(②選手情報入力!O27="","",②選手情報入力!O27)</f>
        <v/>
      </c>
    </row>
    <row r="26" spans="1:13" s="89" customFormat="1" ht="18" customHeight="1">
      <c r="A26" s="99">
        <v>19</v>
      </c>
      <c r="B26" s="100" t="str">
        <f>IF(②選手情報入力!B28="","",②選手情報入力!B28)</f>
        <v/>
      </c>
      <c r="C26" s="124" t="str">
        <f>IF(②選手情報入力!C28="","",②選手情報入力!C28)</f>
        <v/>
      </c>
      <c r="D26" s="100" t="str">
        <f>IF(②選手情報入力!F28="","",②選手情報入力!F28)</f>
        <v/>
      </c>
      <c r="E26" s="100" t="str">
        <f>IF(②選手情報入力!G28="","",②選手情報入力!G28)</f>
        <v/>
      </c>
      <c r="F26" s="99" t="str">
        <f>IF(②選手情報入力!H28="","",②選手情報入力!H28)</f>
        <v/>
      </c>
      <c r="G26" s="100" t="str">
        <f>IF(②選手情報入力!I28="","",②選手情報入力!I28)</f>
        <v/>
      </c>
      <c r="H26" s="99" t="str">
        <f>IF(②選手情報入力!J28="","",②選手情報入力!J28)</f>
        <v/>
      </c>
      <c r="I26" s="100" t="str">
        <f>IF(②選手情報入力!K28="","",②選手情報入力!K28)</f>
        <v/>
      </c>
      <c r="J26" s="239" t="str">
        <f>IF(②選手情報入力!L28="","",②選手情報入力!L28)</f>
        <v/>
      </c>
      <c r="K26" s="240" t="str">
        <f>IF(②選手情報入力!M28="","",②選手情報入力!M28)</f>
        <v/>
      </c>
      <c r="L26" s="100" t="str">
        <f>IF(②選手情報入力!N28="","",②選手情報入力!N28)</f>
        <v/>
      </c>
      <c r="M26" s="100" t="str">
        <f>IF(②選手情報入力!O28="","",②選手情報入力!O28)</f>
        <v/>
      </c>
    </row>
    <row r="27" spans="1:13" s="89" customFormat="1" ht="18" customHeight="1">
      <c r="A27" s="101">
        <v>20</v>
      </c>
      <c r="B27" s="102" t="str">
        <f>IF(②選手情報入力!B29="","",②選手情報入力!B29)</f>
        <v/>
      </c>
      <c r="C27" s="126" t="str">
        <f>IF(②選手情報入力!C29="","",②選手情報入力!C29)</f>
        <v/>
      </c>
      <c r="D27" s="102" t="str">
        <f>IF(②選手情報入力!F29="","",②選手情報入力!F29)</f>
        <v/>
      </c>
      <c r="E27" s="102" t="str">
        <f>IF(②選手情報入力!G29="","",②選手情報入力!G29)</f>
        <v/>
      </c>
      <c r="F27" s="101" t="str">
        <f>IF(②選手情報入力!H29="","",②選手情報入力!H29)</f>
        <v/>
      </c>
      <c r="G27" s="102" t="str">
        <f>IF(②選手情報入力!I29="","",②選手情報入力!I29)</f>
        <v/>
      </c>
      <c r="H27" s="101" t="str">
        <f>IF(②選手情報入力!J29="","",②選手情報入力!J29)</f>
        <v/>
      </c>
      <c r="I27" s="102" t="str">
        <f>IF(②選手情報入力!K29="","",②選手情報入力!K29)</f>
        <v/>
      </c>
      <c r="J27" s="243" t="str">
        <f>IF(②選手情報入力!L29="","",②選手情報入力!L29)</f>
        <v/>
      </c>
      <c r="K27" s="244" t="str">
        <f>IF(②選手情報入力!M29="","",②選手情報入力!M29)</f>
        <v/>
      </c>
      <c r="L27" s="102" t="str">
        <f>IF(②選手情報入力!N29="","",②選手情報入力!N29)</f>
        <v/>
      </c>
      <c r="M27" s="102" t="str">
        <f>IF(②選手情報入力!O29="","",②選手情報入力!O29)</f>
        <v/>
      </c>
    </row>
    <row r="28" spans="1:13" s="89" customFormat="1" ht="18" customHeight="1">
      <c r="A28" s="105">
        <v>21</v>
      </c>
      <c r="B28" s="106" t="str">
        <f>IF(②選手情報入力!B30="","",②選手情報入力!B30)</f>
        <v/>
      </c>
      <c r="C28" s="127" t="str">
        <f>IF(②選手情報入力!C30="","",②選手情報入力!C30)</f>
        <v/>
      </c>
      <c r="D28" s="106" t="str">
        <f>IF(②選手情報入力!F30="","",②選手情報入力!F30)</f>
        <v/>
      </c>
      <c r="E28" s="106" t="str">
        <f>IF(②選手情報入力!G30="","",②選手情報入力!G30)</f>
        <v/>
      </c>
      <c r="F28" s="105" t="str">
        <f>IF(②選手情報入力!H30="","",②選手情報入力!H30)</f>
        <v/>
      </c>
      <c r="G28" s="106" t="str">
        <f>IF(②選手情報入力!I30="","",②選手情報入力!I30)</f>
        <v/>
      </c>
      <c r="H28" s="105" t="str">
        <f>IF(②選手情報入力!J30="","",②選手情報入力!J30)</f>
        <v/>
      </c>
      <c r="I28" s="106" t="str">
        <f>IF(②選手情報入力!K30="","",②選手情報入力!K30)</f>
        <v/>
      </c>
      <c r="J28" s="245" t="str">
        <f>IF(②選手情報入力!L30="","",②選手情報入力!L30)</f>
        <v/>
      </c>
      <c r="K28" s="246" t="str">
        <f>IF(②選手情報入力!M30="","",②選手情報入力!M30)</f>
        <v/>
      </c>
      <c r="L28" s="106" t="str">
        <f>IF(②選手情報入力!N30="","",②選手情報入力!N30)</f>
        <v/>
      </c>
      <c r="M28" s="106" t="str">
        <f>IF(②選手情報入力!O30="","",②選手情報入力!O30)</f>
        <v/>
      </c>
    </row>
    <row r="29" spans="1:13" s="89" customFormat="1" ht="18" customHeight="1">
      <c r="A29" s="99">
        <v>22</v>
      </c>
      <c r="B29" s="100" t="str">
        <f>IF(②選手情報入力!B31="","",②選手情報入力!B31)</f>
        <v/>
      </c>
      <c r="C29" s="124" t="str">
        <f>IF(②選手情報入力!C31="","",②選手情報入力!C31)</f>
        <v/>
      </c>
      <c r="D29" s="100" t="str">
        <f>IF(②選手情報入力!F31="","",②選手情報入力!F31)</f>
        <v/>
      </c>
      <c r="E29" s="100" t="str">
        <f>IF(②選手情報入力!G31="","",②選手情報入力!G31)</f>
        <v/>
      </c>
      <c r="F29" s="99" t="str">
        <f>IF(②選手情報入力!H31="","",②選手情報入力!H31)</f>
        <v/>
      </c>
      <c r="G29" s="100" t="str">
        <f>IF(②選手情報入力!I31="","",②選手情報入力!I31)</f>
        <v/>
      </c>
      <c r="H29" s="99" t="str">
        <f>IF(②選手情報入力!J31="","",②選手情報入力!J31)</f>
        <v/>
      </c>
      <c r="I29" s="100" t="str">
        <f>IF(②選手情報入力!K31="","",②選手情報入力!K31)</f>
        <v/>
      </c>
      <c r="J29" s="239" t="str">
        <f>IF(②選手情報入力!L31="","",②選手情報入力!L31)</f>
        <v/>
      </c>
      <c r="K29" s="240" t="str">
        <f>IF(②選手情報入力!M31="","",②選手情報入力!M31)</f>
        <v/>
      </c>
      <c r="L29" s="100" t="str">
        <f>IF(②選手情報入力!N31="","",②選手情報入力!N31)</f>
        <v/>
      </c>
      <c r="M29" s="100" t="str">
        <f>IF(②選手情報入力!O31="","",②選手情報入力!O31)</f>
        <v/>
      </c>
    </row>
    <row r="30" spans="1:13" s="89" customFormat="1" ht="18" customHeight="1">
      <c r="A30" s="99">
        <v>23</v>
      </c>
      <c r="B30" s="100" t="str">
        <f>IF(②選手情報入力!B32="","",②選手情報入力!B32)</f>
        <v/>
      </c>
      <c r="C30" s="124" t="str">
        <f>IF(②選手情報入力!C32="","",②選手情報入力!C32)</f>
        <v/>
      </c>
      <c r="D30" s="100" t="str">
        <f>IF(②選手情報入力!F32="","",②選手情報入力!F32)</f>
        <v/>
      </c>
      <c r="E30" s="100" t="str">
        <f>IF(②選手情報入力!G32="","",②選手情報入力!G32)</f>
        <v/>
      </c>
      <c r="F30" s="99" t="str">
        <f>IF(②選手情報入力!H32="","",②選手情報入力!H32)</f>
        <v/>
      </c>
      <c r="G30" s="100" t="str">
        <f>IF(②選手情報入力!I32="","",②選手情報入力!I32)</f>
        <v/>
      </c>
      <c r="H30" s="99" t="str">
        <f>IF(②選手情報入力!J32="","",②選手情報入力!J32)</f>
        <v/>
      </c>
      <c r="I30" s="100" t="str">
        <f>IF(②選手情報入力!K32="","",②選手情報入力!K32)</f>
        <v/>
      </c>
      <c r="J30" s="239" t="str">
        <f>IF(②選手情報入力!L32="","",②選手情報入力!L32)</f>
        <v/>
      </c>
      <c r="K30" s="240" t="str">
        <f>IF(②選手情報入力!M32="","",②選手情報入力!M32)</f>
        <v/>
      </c>
      <c r="L30" s="100" t="str">
        <f>IF(②選手情報入力!N32="","",②選手情報入力!N32)</f>
        <v/>
      </c>
      <c r="M30" s="100" t="str">
        <f>IF(②選手情報入力!O32="","",②選手情報入力!O32)</f>
        <v/>
      </c>
    </row>
    <row r="31" spans="1:13" s="89" customFormat="1" ht="18" customHeight="1">
      <c r="A31" s="99">
        <v>24</v>
      </c>
      <c r="B31" s="100" t="str">
        <f>IF(②選手情報入力!B33="","",②選手情報入力!B33)</f>
        <v/>
      </c>
      <c r="C31" s="124" t="str">
        <f>IF(②選手情報入力!C33="","",②選手情報入力!C33)</f>
        <v/>
      </c>
      <c r="D31" s="100" t="str">
        <f>IF(②選手情報入力!F33="","",②選手情報入力!F33)</f>
        <v/>
      </c>
      <c r="E31" s="100" t="str">
        <f>IF(②選手情報入力!G33="","",②選手情報入力!G33)</f>
        <v/>
      </c>
      <c r="F31" s="99" t="str">
        <f>IF(②選手情報入力!H33="","",②選手情報入力!H33)</f>
        <v/>
      </c>
      <c r="G31" s="100" t="str">
        <f>IF(②選手情報入力!I33="","",②選手情報入力!I33)</f>
        <v/>
      </c>
      <c r="H31" s="99" t="str">
        <f>IF(②選手情報入力!J33="","",②選手情報入力!J33)</f>
        <v/>
      </c>
      <c r="I31" s="100" t="str">
        <f>IF(②選手情報入力!K33="","",②選手情報入力!K33)</f>
        <v/>
      </c>
      <c r="J31" s="239" t="str">
        <f>IF(②選手情報入力!L33="","",②選手情報入力!L33)</f>
        <v/>
      </c>
      <c r="K31" s="240" t="str">
        <f>IF(②選手情報入力!M33="","",②選手情報入力!M33)</f>
        <v/>
      </c>
      <c r="L31" s="100" t="str">
        <f>IF(②選手情報入力!N33="","",②選手情報入力!N33)</f>
        <v/>
      </c>
      <c r="M31" s="100" t="str">
        <f>IF(②選手情報入力!O33="","",②選手情報入力!O33)</f>
        <v/>
      </c>
    </row>
    <row r="32" spans="1:13" s="89" customFormat="1" ht="18" customHeight="1">
      <c r="A32" s="103">
        <v>25</v>
      </c>
      <c r="B32" s="104" t="str">
        <f>IF(②選手情報入力!B34="","",②選手情報入力!B34)</f>
        <v/>
      </c>
      <c r="C32" s="125" t="str">
        <f>IF(②選手情報入力!C34="","",②選手情報入力!C34)</f>
        <v/>
      </c>
      <c r="D32" s="104" t="str">
        <f>IF(②選手情報入力!F34="","",②選手情報入力!F34)</f>
        <v/>
      </c>
      <c r="E32" s="104" t="str">
        <f>IF(②選手情報入力!G34="","",②選手情報入力!G34)</f>
        <v/>
      </c>
      <c r="F32" s="103" t="str">
        <f>IF(②選手情報入力!H34="","",②選手情報入力!H34)</f>
        <v/>
      </c>
      <c r="G32" s="104" t="str">
        <f>IF(②選手情報入力!I34="","",②選手情報入力!I34)</f>
        <v/>
      </c>
      <c r="H32" s="103" t="str">
        <f>IF(②選手情報入力!J34="","",②選手情報入力!J34)</f>
        <v/>
      </c>
      <c r="I32" s="104" t="str">
        <f>IF(②選手情報入力!K34="","",②選手情報入力!K34)</f>
        <v/>
      </c>
      <c r="J32" s="241" t="str">
        <f>IF(②選手情報入力!L34="","",②選手情報入力!L34)</f>
        <v/>
      </c>
      <c r="K32" s="242" t="str">
        <f>IF(②選手情報入力!M34="","",②選手情報入力!M34)</f>
        <v/>
      </c>
      <c r="L32" s="104" t="str">
        <f>IF(②選手情報入力!N34="","",②選手情報入力!N34)</f>
        <v/>
      </c>
      <c r="M32" s="104" t="str">
        <f>IF(②選手情報入力!O34="","",②選手情報入力!O34)</f>
        <v/>
      </c>
    </row>
    <row r="33" spans="1:13" s="89" customFormat="1" ht="18" customHeight="1">
      <c r="A33" s="97">
        <v>26</v>
      </c>
      <c r="B33" s="98" t="str">
        <f>IF(②選手情報入力!B35="","",②選手情報入力!B35)</f>
        <v/>
      </c>
      <c r="C33" s="123" t="str">
        <f>IF(②選手情報入力!C35="","",②選手情報入力!C35)</f>
        <v/>
      </c>
      <c r="D33" s="98" t="str">
        <f>IF(②選手情報入力!F35="","",②選手情報入力!F35)</f>
        <v/>
      </c>
      <c r="E33" s="98" t="str">
        <f>IF(②選手情報入力!G35="","",②選手情報入力!G35)</f>
        <v/>
      </c>
      <c r="F33" s="97" t="str">
        <f>IF(②選手情報入力!H35="","",②選手情報入力!H35)</f>
        <v/>
      </c>
      <c r="G33" s="98" t="str">
        <f>IF(②選手情報入力!I35="","",②選手情報入力!I35)</f>
        <v/>
      </c>
      <c r="H33" s="97" t="str">
        <f>IF(②選手情報入力!J35="","",②選手情報入力!J35)</f>
        <v/>
      </c>
      <c r="I33" s="98" t="str">
        <f>IF(②選手情報入力!K35="","",②選手情報入力!K35)</f>
        <v/>
      </c>
      <c r="J33" s="237" t="str">
        <f>IF(②選手情報入力!L35="","",②選手情報入力!L35)</f>
        <v/>
      </c>
      <c r="K33" s="238" t="str">
        <f>IF(②選手情報入力!M35="","",②選手情報入力!M35)</f>
        <v/>
      </c>
      <c r="L33" s="98" t="str">
        <f>IF(②選手情報入力!N35="","",②選手情報入力!N35)</f>
        <v/>
      </c>
      <c r="M33" s="98" t="str">
        <f>IF(②選手情報入力!O35="","",②選手情報入力!O35)</f>
        <v/>
      </c>
    </row>
    <row r="34" spans="1:13" s="89" customFormat="1" ht="18" customHeight="1">
      <c r="A34" s="99">
        <v>27</v>
      </c>
      <c r="B34" s="100" t="str">
        <f>IF(②選手情報入力!B36="","",②選手情報入力!B36)</f>
        <v/>
      </c>
      <c r="C34" s="124" t="str">
        <f>IF(②選手情報入力!C36="","",②選手情報入力!C36)</f>
        <v/>
      </c>
      <c r="D34" s="100" t="str">
        <f>IF(②選手情報入力!F36="","",②選手情報入力!F36)</f>
        <v/>
      </c>
      <c r="E34" s="100" t="str">
        <f>IF(②選手情報入力!G36="","",②選手情報入力!G36)</f>
        <v/>
      </c>
      <c r="F34" s="99" t="str">
        <f>IF(②選手情報入力!H36="","",②選手情報入力!H36)</f>
        <v/>
      </c>
      <c r="G34" s="100" t="str">
        <f>IF(②選手情報入力!I36="","",②選手情報入力!I36)</f>
        <v/>
      </c>
      <c r="H34" s="99" t="str">
        <f>IF(②選手情報入力!J36="","",②選手情報入力!J36)</f>
        <v/>
      </c>
      <c r="I34" s="100" t="str">
        <f>IF(②選手情報入力!K36="","",②選手情報入力!K36)</f>
        <v/>
      </c>
      <c r="J34" s="239" t="str">
        <f>IF(②選手情報入力!L36="","",②選手情報入力!L36)</f>
        <v/>
      </c>
      <c r="K34" s="240" t="str">
        <f>IF(②選手情報入力!M36="","",②選手情報入力!M36)</f>
        <v/>
      </c>
      <c r="L34" s="100" t="str">
        <f>IF(②選手情報入力!N36="","",②選手情報入力!N36)</f>
        <v/>
      </c>
      <c r="M34" s="100" t="str">
        <f>IF(②選手情報入力!O36="","",②選手情報入力!O36)</f>
        <v/>
      </c>
    </row>
    <row r="35" spans="1:13" s="89" customFormat="1" ht="18" customHeight="1">
      <c r="A35" s="99">
        <v>28</v>
      </c>
      <c r="B35" s="100" t="str">
        <f>IF(②選手情報入力!B37="","",②選手情報入力!B37)</f>
        <v/>
      </c>
      <c r="C35" s="124" t="str">
        <f>IF(②選手情報入力!C37="","",②選手情報入力!C37)</f>
        <v/>
      </c>
      <c r="D35" s="100" t="str">
        <f>IF(②選手情報入力!F37="","",②選手情報入力!F37)</f>
        <v/>
      </c>
      <c r="E35" s="100" t="str">
        <f>IF(②選手情報入力!G37="","",②選手情報入力!G37)</f>
        <v/>
      </c>
      <c r="F35" s="99" t="str">
        <f>IF(②選手情報入力!H37="","",②選手情報入力!H37)</f>
        <v/>
      </c>
      <c r="G35" s="100" t="str">
        <f>IF(②選手情報入力!I37="","",②選手情報入力!I37)</f>
        <v/>
      </c>
      <c r="H35" s="99" t="str">
        <f>IF(②選手情報入力!J37="","",②選手情報入力!J37)</f>
        <v/>
      </c>
      <c r="I35" s="100" t="str">
        <f>IF(②選手情報入力!K37="","",②選手情報入力!K37)</f>
        <v/>
      </c>
      <c r="J35" s="239" t="str">
        <f>IF(②選手情報入力!L37="","",②選手情報入力!L37)</f>
        <v/>
      </c>
      <c r="K35" s="240" t="str">
        <f>IF(②選手情報入力!M37="","",②選手情報入力!M37)</f>
        <v/>
      </c>
      <c r="L35" s="100" t="str">
        <f>IF(②選手情報入力!N37="","",②選手情報入力!N37)</f>
        <v/>
      </c>
      <c r="M35" s="100" t="str">
        <f>IF(②選手情報入力!O37="","",②選手情報入力!O37)</f>
        <v/>
      </c>
    </row>
    <row r="36" spans="1:13" s="89" customFormat="1" ht="18" customHeight="1">
      <c r="A36" s="99">
        <v>29</v>
      </c>
      <c r="B36" s="100" t="str">
        <f>IF(②選手情報入力!B38="","",②選手情報入力!B38)</f>
        <v/>
      </c>
      <c r="C36" s="124" t="str">
        <f>IF(②選手情報入力!C38="","",②選手情報入力!C38)</f>
        <v/>
      </c>
      <c r="D36" s="100" t="str">
        <f>IF(②選手情報入力!F38="","",②選手情報入力!F38)</f>
        <v/>
      </c>
      <c r="E36" s="100" t="str">
        <f>IF(②選手情報入力!G38="","",②選手情報入力!G38)</f>
        <v/>
      </c>
      <c r="F36" s="99" t="str">
        <f>IF(②選手情報入力!H38="","",②選手情報入力!H38)</f>
        <v/>
      </c>
      <c r="G36" s="100" t="str">
        <f>IF(②選手情報入力!I38="","",②選手情報入力!I38)</f>
        <v/>
      </c>
      <c r="H36" s="99" t="str">
        <f>IF(②選手情報入力!J38="","",②選手情報入力!J38)</f>
        <v/>
      </c>
      <c r="I36" s="100" t="str">
        <f>IF(②選手情報入力!K38="","",②選手情報入力!K38)</f>
        <v/>
      </c>
      <c r="J36" s="239" t="str">
        <f>IF(②選手情報入力!L38="","",②選手情報入力!L38)</f>
        <v/>
      </c>
      <c r="K36" s="240" t="str">
        <f>IF(②選手情報入力!M38="","",②選手情報入力!M38)</f>
        <v/>
      </c>
      <c r="L36" s="100" t="str">
        <f>IF(②選手情報入力!N38="","",②選手情報入力!N38)</f>
        <v/>
      </c>
      <c r="M36" s="100" t="str">
        <f>IF(②選手情報入力!O38="","",②選手情報入力!O38)</f>
        <v/>
      </c>
    </row>
    <row r="37" spans="1:13" s="89" customFormat="1" ht="18" customHeight="1">
      <c r="A37" s="101">
        <v>30</v>
      </c>
      <c r="B37" s="102" t="str">
        <f>IF(②選手情報入力!B39="","",②選手情報入力!B39)</f>
        <v/>
      </c>
      <c r="C37" s="126" t="str">
        <f>IF(②選手情報入力!C39="","",②選手情報入力!C39)</f>
        <v/>
      </c>
      <c r="D37" s="102" t="str">
        <f>IF(②選手情報入力!F39="","",②選手情報入力!F39)</f>
        <v/>
      </c>
      <c r="E37" s="102" t="str">
        <f>IF(②選手情報入力!G39="","",②選手情報入力!G39)</f>
        <v/>
      </c>
      <c r="F37" s="101" t="str">
        <f>IF(②選手情報入力!H39="","",②選手情報入力!H39)</f>
        <v/>
      </c>
      <c r="G37" s="102" t="str">
        <f>IF(②選手情報入力!I39="","",②選手情報入力!I39)</f>
        <v/>
      </c>
      <c r="H37" s="101" t="str">
        <f>IF(②選手情報入力!J39="","",②選手情報入力!J39)</f>
        <v/>
      </c>
      <c r="I37" s="102" t="str">
        <f>IF(②選手情報入力!K39="","",②選手情報入力!K39)</f>
        <v/>
      </c>
      <c r="J37" s="243" t="str">
        <f>IF(②選手情報入力!L39="","",②選手情報入力!L39)</f>
        <v/>
      </c>
      <c r="K37" s="244" t="str">
        <f>IF(②選手情報入力!M39="","",②選手情報入力!M39)</f>
        <v/>
      </c>
      <c r="L37" s="102" t="str">
        <f>IF(②選手情報入力!N39="","",②選手情報入力!N39)</f>
        <v/>
      </c>
      <c r="M37" s="102" t="str">
        <f>IF(②選手情報入力!O39="","",②選手情報入力!O39)</f>
        <v/>
      </c>
    </row>
    <row r="38" spans="1:13" s="89" customFormat="1" ht="18" customHeight="1">
      <c r="A38" s="105">
        <v>31</v>
      </c>
      <c r="B38" s="106" t="str">
        <f>IF(②選手情報入力!B40="","",②選手情報入力!B40)</f>
        <v/>
      </c>
      <c r="C38" s="127" t="str">
        <f>IF(②選手情報入力!C40="","",②選手情報入力!C40)</f>
        <v/>
      </c>
      <c r="D38" s="106" t="str">
        <f>IF(②選手情報入力!F40="","",②選手情報入力!F40)</f>
        <v/>
      </c>
      <c r="E38" s="106" t="str">
        <f>IF(②選手情報入力!G40="","",②選手情報入力!G40)</f>
        <v/>
      </c>
      <c r="F38" s="105" t="str">
        <f>IF(②選手情報入力!H40="","",②選手情報入力!H40)</f>
        <v/>
      </c>
      <c r="G38" s="106" t="str">
        <f>IF(②選手情報入力!I40="","",②選手情報入力!I40)</f>
        <v/>
      </c>
      <c r="H38" s="105" t="str">
        <f>IF(②選手情報入力!J40="","",②選手情報入力!J40)</f>
        <v/>
      </c>
      <c r="I38" s="106" t="str">
        <f>IF(②選手情報入力!K40="","",②選手情報入力!K40)</f>
        <v/>
      </c>
      <c r="J38" s="245" t="str">
        <f>IF(②選手情報入力!L40="","",②選手情報入力!L40)</f>
        <v/>
      </c>
      <c r="K38" s="246" t="str">
        <f>IF(②選手情報入力!M40="","",②選手情報入力!M40)</f>
        <v/>
      </c>
      <c r="L38" s="106" t="str">
        <f>IF(②選手情報入力!N40="","",②選手情報入力!N40)</f>
        <v/>
      </c>
      <c r="M38" s="106" t="str">
        <f>IF(②選手情報入力!O40="","",②選手情報入力!O40)</f>
        <v/>
      </c>
    </row>
    <row r="39" spans="1:13" s="89" customFormat="1" ht="18" customHeight="1">
      <c r="A39" s="99">
        <v>32</v>
      </c>
      <c r="B39" s="100" t="str">
        <f>IF(②選手情報入力!B41="","",②選手情報入力!B41)</f>
        <v/>
      </c>
      <c r="C39" s="124" t="str">
        <f>IF(②選手情報入力!C41="","",②選手情報入力!C41)</f>
        <v/>
      </c>
      <c r="D39" s="100" t="str">
        <f>IF(②選手情報入力!F41="","",②選手情報入力!F41)</f>
        <v/>
      </c>
      <c r="E39" s="100" t="str">
        <f>IF(②選手情報入力!G41="","",②選手情報入力!G41)</f>
        <v/>
      </c>
      <c r="F39" s="99" t="str">
        <f>IF(②選手情報入力!H41="","",②選手情報入力!H41)</f>
        <v/>
      </c>
      <c r="G39" s="100" t="str">
        <f>IF(②選手情報入力!I41="","",②選手情報入力!I41)</f>
        <v/>
      </c>
      <c r="H39" s="99" t="str">
        <f>IF(②選手情報入力!J41="","",②選手情報入力!J41)</f>
        <v/>
      </c>
      <c r="I39" s="100" t="str">
        <f>IF(②選手情報入力!K41="","",②選手情報入力!K41)</f>
        <v/>
      </c>
      <c r="J39" s="239" t="str">
        <f>IF(②選手情報入力!L41="","",②選手情報入力!L41)</f>
        <v/>
      </c>
      <c r="K39" s="240" t="str">
        <f>IF(②選手情報入力!M41="","",②選手情報入力!M41)</f>
        <v/>
      </c>
      <c r="L39" s="100" t="str">
        <f>IF(②選手情報入力!N41="","",②選手情報入力!N41)</f>
        <v/>
      </c>
      <c r="M39" s="100" t="str">
        <f>IF(②選手情報入力!O41="","",②選手情報入力!O41)</f>
        <v/>
      </c>
    </row>
    <row r="40" spans="1:13" s="89" customFormat="1" ht="18" customHeight="1">
      <c r="A40" s="99">
        <v>33</v>
      </c>
      <c r="B40" s="100" t="str">
        <f>IF(②選手情報入力!B42="","",②選手情報入力!B42)</f>
        <v/>
      </c>
      <c r="C40" s="124" t="str">
        <f>IF(②選手情報入力!C42="","",②選手情報入力!C42)</f>
        <v/>
      </c>
      <c r="D40" s="100" t="str">
        <f>IF(②選手情報入力!F42="","",②選手情報入力!F42)</f>
        <v/>
      </c>
      <c r="E40" s="100" t="str">
        <f>IF(②選手情報入力!G42="","",②選手情報入力!G42)</f>
        <v/>
      </c>
      <c r="F40" s="99" t="str">
        <f>IF(②選手情報入力!H42="","",②選手情報入力!H42)</f>
        <v/>
      </c>
      <c r="G40" s="100" t="str">
        <f>IF(②選手情報入力!I42="","",②選手情報入力!I42)</f>
        <v/>
      </c>
      <c r="H40" s="99" t="str">
        <f>IF(②選手情報入力!J42="","",②選手情報入力!J42)</f>
        <v/>
      </c>
      <c r="I40" s="100" t="str">
        <f>IF(②選手情報入力!K42="","",②選手情報入力!K42)</f>
        <v/>
      </c>
      <c r="J40" s="239" t="str">
        <f>IF(②選手情報入力!L42="","",②選手情報入力!L42)</f>
        <v/>
      </c>
      <c r="K40" s="240" t="str">
        <f>IF(②選手情報入力!M42="","",②選手情報入力!M42)</f>
        <v/>
      </c>
      <c r="L40" s="100" t="str">
        <f>IF(②選手情報入力!N42="","",②選手情報入力!N42)</f>
        <v/>
      </c>
      <c r="M40" s="100" t="str">
        <f>IF(②選手情報入力!O42="","",②選手情報入力!O42)</f>
        <v/>
      </c>
    </row>
    <row r="41" spans="1:13" s="89" customFormat="1" ht="18" customHeight="1">
      <c r="A41" s="99">
        <v>34</v>
      </c>
      <c r="B41" s="100" t="str">
        <f>IF(②選手情報入力!B43="","",②選手情報入力!B43)</f>
        <v/>
      </c>
      <c r="C41" s="124" t="str">
        <f>IF(②選手情報入力!C43="","",②選手情報入力!C43)</f>
        <v/>
      </c>
      <c r="D41" s="100" t="str">
        <f>IF(②選手情報入力!F43="","",②選手情報入力!F43)</f>
        <v/>
      </c>
      <c r="E41" s="100" t="str">
        <f>IF(②選手情報入力!G43="","",②選手情報入力!G43)</f>
        <v/>
      </c>
      <c r="F41" s="99" t="str">
        <f>IF(②選手情報入力!H43="","",②選手情報入力!H43)</f>
        <v/>
      </c>
      <c r="G41" s="100" t="str">
        <f>IF(②選手情報入力!I43="","",②選手情報入力!I43)</f>
        <v/>
      </c>
      <c r="H41" s="99" t="str">
        <f>IF(②選手情報入力!J43="","",②選手情報入力!J43)</f>
        <v/>
      </c>
      <c r="I41" s="100" t="str">
        <f>IF(②選手情報入力!K43="","",②選手情報入力!K43)</f>
        <v/>
      </c>
      <c r="J41" s="239" t="str">
        <f>IF(②選手情報入力!L43="","",②選手情報入力!L43)</f>
        <v/>
      </c>
      <c r="K41" s="240" t="str">
        <f>IF(②選手情報入力!M43="","",②選手情報入力!M43)</f>
        <v/>
      </c>
      <c r="L41" s="100" t="str">
        <f>IF(②選手情報入力!N43="","",②選手情報入力!N43)</f>
        <v/>
      </c>
      <c r="M41" s="100" t="str">
        <f>IF(②選手情報入力!O43="","",②選手情報入力!O43)</f>
        <v/>
      </c>
    </row>
    <row r="42" spans="1:13" s="89" customFormat="1" ht="18" customHeight="1">
      <c r="A42" s="103">
        <v>35</v>
      </c>
      <c r="B42" s="104" t="str">
        <f>IF(②選手情報入力!B44="","",②選手情報入力!B44)</f>
        <v/>
      </c>
      <c r="C42" s="125" t="str">
        <f>IF(②選手情報入力!C44="","",②選手情報入力!C44)</f>
        <v/>
      </c>
      <c r="D42" s="104" t="str">
        <f>IF(②選手情報入力!F44="","",②選手情報入力!F44)</f>
        <v/>
      </c>
      <c r="E42" s="104" t="str">
        <f>IF(②選手情報入力!G44="","",②選手情報入力!G44)</f>
        <v/>
      </c>
      <c r="F42" s="103" t="str">
        <f>IF(②選手情報入力!H44="","",②選手情報入力!H44)</f>
        <v/>
      </c>
      <c r="G42" s="104" t="str">
        <f>IF(②選手情報入力!I44="","",②選手情報入力!I44)</f>
        <v/>
      </c>
      <c r="H42" s="103" t="str">
        <f>IF(②選手情報入力!J44="","",②選手情報入力!J44)</f>
        <v/>
      </c>
      <c r="I42" s="104" t="str">
        <f>IF(②選手情報入力!K44="","",②選手情報入力!K44)</f>
        <v/>
      </c>
      <c r="J42" s="241" t="str">
        <f>IF(②選手情報入力!L44="","",②選手情報入力!L44)</f>
        <v/>
      </c>
      <c r="K42" s="242" t="str">
        <f>IF(②選手情報入力!M44="","",②選手情報入力!M44)</f>
        <v/>
      </c>
      <c r="L42" s="104" t="str">
        <f>IF(②選手情報入力!N44="","",②選手情報入力!N44)</f>
        <v/>
      </c>
      <c r="M42" s="104" t="str">
        <f>IF(②選手情報入力!O44="","",②選手情報入力!O44)</f>
        <v/>
      </c>
    </row>
    <row r="43" spans="1:13" s="89" customFormat="1" ht="18" customHeight="1">
      <c r="A43" s="97">
        <v>36</v>
      </c>
      <c r="B43" s="98" t="str">
        <f>IF(②選手情報入力!B45="","",②選手情報入力!B45)</f>
        <v/>
      </c>
      <c r="C43" s="123" t="str">
        <f>IF(②選手情報入力!C45="","",②選手情報入力!C45)</f>
        <v/>
      </c>
      <c r="D43" s="98" t="str">
        <f>IF(②選手情報入力!F45="","",②選手情報入力!F45)</f>
        <v/>
      </c>
      <c r="E43" s="98" t="str">
        <f>IF(②選手情報入力!G45="","",②選手情報入力!G45)</f>
        <v/>
      </c>
      <c r="F43" s="97" t="str">
        <f>IF(②選手情報入力!H45="","",②選手情報入力!H45)</f>
        <v/>
      </c>
      <c r="G43" s="98" t="str">
        <f>IF(②選手情報入力!I45="","",②選手情報入力!I45)</f>
        <v/>
      </c>
      <c r="H43" s="97" t="str">
        <f>IF(②選手情報入力!J45="","",②選手情報入力!J45)</f>
        <v/>
      </c>
      <c r="I43" s="98" t="str">
        <f>IF(②選手情報入力!K45="","",②選手情報入力!K45)</f>
        <v/>
      </c>
      <c r="J43" s="237" t="str">
        <f>IF(②選手情報入力!L45="","",②選手情報入力!L45)</f>
        <v/>
      </c>
      <c r="K43" s="238" t="str">
        <f>IF(②選手情報入力!M45="","",②選手情報入力!M45)</f>
        <v/>
      </c>
      <c r="L43" s="98" t="str">
        <f>IF(②選手情報入力!N45="","",②選手情報入力!N45)</f>
        <v/>
      </c>
      <c r="M43" s="98" t="str">
        <f>IF(②選手情報入力!O45="","",②選手情報入力!O45)</f>
        <v/>
      </c>
    </row>
    <row r="44" spans="1:13" s="89" customFormat="1" ht="18" customHeight="1">
      <c r="A44" s="99">
        <v>37</v>
      </c>
      <c r="B44" s="100" t="str">
        <f>IF(②選手情報入力!B46="","",②選手情報入力!B46)</f>
        <v/>
      </c>
      <c r="C44" s="124" t="str">
        <f>IF(②選手情報入力!C46="","",②選手情報入力!C46)</f>
        <v/>
      </c>
      <c r="D44" s="100" t="str">
        <f>IF(②選手情報入力!F46="","",②選手情報入力!F46)</f>
        <v/>
      </c>
      <c r="E44" s="100" t="str">
        <f>IF(②選手情報入力!G46="","",②選手情報入力!G46)</f>
        <v/>
      </c>
      <c r="F44" s="99" t="str">
        <f>IF(②選手情報入力!H46="","",②選手情報入力!H46)</f>
        <v/>
      </c>
      <c r="G44" s="100" t="str">
        <f>IF(②選手情報入力!I46="","",②選手情報入力!I46)</f>
        <v/>
      </c>
      <c r="H44" s="99" t="str">
        <f>IF(②選手情報入力!J46="","",②選手情報入力!J46)</f>
        <v/>
      </c>
      <c r="I44" s="100" t="str">
        <f>IF(②選手情報入力!K46="","",②選手情報入力!K46)</f>
        <v/>
      </c>
      <c r="J44" s="239" t="str">
        <f>IF(②選手情報入力!L46="","",②選手情報入力!L46)</f>
        <v/>
      </c>
      <c r="K44" s="240" t="str">
        <f>IF(②選手情報入力!M46="","",②選手情報入力!M46)</f>
        <v/>
      </c>
      <c r="L44" s="100" t="str">
        <f>IF(②選手情報入力!N46="","",②選手情報入力!N46)</f>
        <v/>
      </c>
      <c r="M44" s="100" t="str">
        <f>IF(②選手情報入力!O46="","",②選手情報入力!O46)</f>
        <v/>
      </c>
    </row>
    <row r="45" spans="1:13" s="89" customFormat="1" ht="18" customHeight="1">
      <c r="A45" s="99">
        <v>38</v>
      </c>
      <c r="B45" s="100" t="str">
        <f>IF(②選手情報入力!B47="","",②選手情報入力!B47)</f>
        <v/>
      </c>
      <c r="C45" s="124" t="str">
        <f>IF(②選手情報入力!C47="","",②選手情報入力!C47)</f>
        <v/>
      </c>
      <c r="D45" s="100" t="str">
        <f>IF(②選手情報入力!F47="","",②選手情報入力!F47)</f>
        <v/>
      </c>
      <c r="E45" s="100" t="str">
        <f>IF(②選手情報入力!G47="","",②選手情報入力!G47)</f>
        <v/>
      </c>
      <c r="F45" s="99" t="str">
        <f>IF(②選手情報入力!H47="","",②選手情報入力!H47)</f>
        <v/>
      </c>
      <c r="G45" s="100" t="str">
        <f>IF(②選手情報入力!I47="","",②選手情報入力!I47)</f>
        <v/>
      </c>
      <c r="H45" s="99" t="str">
        <f>IF(②選手情報入力!J47="","",②選手情報入力!J47)</f>
        <v/>
      </c>
      <c r="I45" s="100" t="str">
        <f>IF(②選手情報入力!K47="","",②選手情報入力!K47)</f>
        <v/>
      </c>
      <c r="J45" s="239" t="str">
        <f>IF(②選手情報入力!L47="","",②選手情報入力!L47)</f>
        <v/>
      </c>
      <c r="K45" s="240" t="str">
        <f>IF(②選手情報入力!M47="","",②選手情報入力!M47)</f>
        <v/>
      </c>
      <c r="L45" s="100" t="str">
        <f>IF(②選手情報入力!N47="","",②選手情報入力!N47)</f>
        <v/>
      </c>
      <c r="M45" s="100" t="str">
        <f>IF(②選手情報入力!O47="","",②選手情報入力!O47)</f>
        <v/>
      </c>
    </row>
    <row r="46" spans="1:13" s="89" customFormat="1" ht="18" customHeight="1">
      <c r="A46" s="99">
        <v>39</v>
      </c>
      <c r="B46" s="100" t="str">
        <f>IF(②選手情報入力!B48="","",②選手情報入力!B48)</f>
        <v/>
      </c>
      <c r="C46" s="124" t="str">
        <f>IF(②選手情報入力!C48="","",②選手情報入力!C48)</f>
        <v/>
      </c>
      <c r="D46" s="100" t="str">
        <f>IF(②選手情報入力!F48="","",②選手情報入力!F48)</f>
        <v/>
      </c>
      <c r="E46" s="100" t="str">
        <f>IF(②選手情報入力!G48="","",②選手情報入力!G48)</f>
        <v/>
      </c>
      <c r="F46" s="99" t="str">
        <f>IF(②選手情報入力!H48="","",②選手情報入力!H48)</f>
        <v/>
      </c>
      <c r="G46" s="100" t="str">
        <f>IF(②選手情報入力!I48="","",②選手情報入力!I48)</f>
        <v/>
      </c>
      <c r="H46" s="99" t="str">
        <f>IF(②選手情報入力!J48="","",②選手情報入力!J48)</f>
        <v/>
      </c>
      <c r="I46" s="100" t="str">
        <f>IF(②選手情報入力!K48="","",②選手情報入力!K48)</f>
        <v/>
      </c>
      <c r="J46" s="239" t="str">
        <f>IF(②選手情報入力!L48="","",②選手情報入力!L48)</f>
        <v/>
      </c>
      <c r="K46" s="240" t="str">
        <f>IF(②選手情報入力!M48="","",②選手情報入力!M48)</f>
        <v/>
      </c>
      <c r="L46" s="100" t="str">
        <f>IF(②選手情報入力!N48="","",②選手情報入力!N48)</f>
        <v/>
      </c>
      <c r="M46" s="100" t="str">
        <f>IF(②選手情報入力!O48="","",②選手情報入力!O48)</f>
        <v/>
      </c>
    </row>
    <row r="47" spans="1:13" s="89" customFormat="1" ht="18" customHeight="1">
      <c r="A47" s="101">
        <v>40</v>
      </c>
      <c r="B47" s="102" t="str">
        <f>IF(②選手情報入力!B49="","",②選手情報入力!B49)</f>
        <v/>
      </c>
      <c r="C47" s="126" t="str">
        <f>IF(②選手情報入力!C49="","",②選手情報入力!C49)</f>
        <v/>
      </c>
      <c r="D47" s="102" t="str">
        <f>IF(②選手情報入力!F49="","",②選手情報入力!F49)</f>
        <v/>
      </c>
      <c r="E47" s="102" t="str">
        <f>IF(②選手情報入力!G49="","",②選手情報入力!G49)</f>
        <v/>
      </c>
      <c r="F47" s="101" t="str">
        <f>IF(②選手情報入力!H49="","",②選手情報入力!H49)</f>
        <v/>
      </c>
      <c r="G47" s="102" t="str">
        <f>IF(②選手情報入力!I49="","",②選手情報入力!I49)</f>
        <v/>
      </c>
      <c r="H47" s="101" t="str">
        <f>IF(②選手情報入力!J49="","",②選手情報入力!J49)</f>
        <v/>
      </c>
      <c r="I47" s="102" t="str">
        <f>IF(②選手情報入力!K49="","",②選手情報入力!K49)</f>
        <v/>
      </c>
      <c r="J47" s="243" t="str">
        <f>IF(②選手情報入力!L49="","",②選手情報入力!L49)</f>
        <v/>
      </c>
      <c r="K47" s="244" t="str">
        <f>IF(②選手情報入力!M49="","",②選手情報入力!M49)</f>
        <v/>
      </c>
      <c r="L47" s="102" t="str">
        <f>IF(②選手情報入力!N49="","",②選手情報入力!N49)</f>
        <v/>
      </c>
      <c r="M47" s="102" t="str">
        <f>IF(②選手情報入力!O49="","",②選手情報入力!O49)</f>
        <v/>
      </c>
    </row>
    <row r="48" spans="1:13" s="89" customFormat="1" ht="18" customHeight="1">
      <c r="A48" s="97">
        <v>41</v>
      </c>
      <c r="B48" s="98" t="str">
        <f>IF(②選手情報入力!B50="","",②選手情報入力!B50)</f>
        <v/>
      </c>
      <c r="C48" s="123" t="str">
        <f>IF(②選手情報入力!C50="","",②選手情報入力!C50)</f>
        <v/>
      </c>
      <c r="D48" s="98" t="str">
        <f>IF(②選手情報入力!F50="","",②選手情報入力!F50)</f>
        <v/>
      </c>
      <c r="E48" s="98" t="str">
        <f>IF(②選手情報入力!G50="","",②選手情報入力!G50)</f>
        <v/>
      </c>
      <c r="F48" s="97" t="str">
        <f>IF(②選手情報入力!H50="","",②選手情報入力!H50)</f>
        <v/>
      </c>
      <c r="G48" s="98" t="str">
        <f>IF(②選手情報入力!I50="","",②選手情報入力!I50)</f>
        <v/>
      </c>
      <c r="H48" s="97" t="str">
        <f>IF(②選手情報入力!J50="","",②選手情報入力!J50)</f>
        <v/>
      </c>
      <c r="I48" s="98" t="str">
        <f>IF(②選手情報入力!K50="","",②選手情報入力!K50)</f>
        <v/>
      </c>
      <c r="J48" s="237" t="str">
        <f>IF(②選手情報入力!L50="","",②選手情報入力!L50)</f>
        <v/>
      </c>
      <c r="K48" s="238" t="str">
        <f>IF(②選手情報入力!M50="","",②選手情報入力!M50)</f>
        <v/>
      </c>
      <c r="L48" s="98" t="str">
        <f>IF(②選手情報入力!N50="","",②選手情報入力!N50)</f>
        <v/>
      </c>
      <c r="M48" s="98" t="str">
        <f>IF(②選手情報入力!O50="","",②選手情報入力!O50)</f>
        <v/>
      </c>
    </row>
    <row r="49" spans="1:13" s="89" customFormat="1" ht="18" customHeight="1">
      <c r="A49" s="99">
        <v>42</v>
      </c>
      <c r="B49" s="100" t="str">
        <f>IF(②選手情報入力!B51="","",②選手情報入力!B51)</f>
        <v/>
      </c>
      <c r="C49" s="124" t="str">
        <f>IF(②選手情報入力!C51="","",②選手情報入力!C51)</f>
        <v/>
      </c>
      <c r="D49" s="100" t="str">
        <f>IF(②選手情報入力!F51="","",②選手情報入力!F51)</f>
        <v/>
      </c>
      <c r="E49" s="100" t="str">
        <f>IF(②選手情報入力!G51="","",②選手情報入力!G51)</f>
        <v/>
      </c>
      <c r="F49" s="99" t="str">
        <f>IF(②選手情報入力!H51="","",②選手情報入力!H51)</f>
        <v/>
      </c>
      <c r="G49" s="100" t="str">
        <f>IF(②選手情報入力!I51="","",②選手情報入力!I51)</f>
        <v/>
      </c>
      <c r="H49" s="99" t="str">
        <f>IF(②選手情報入力!J51="","",②選手情報入力!J51)</f>
        <v/>
      </c>
      <c r="I49" s="100" t="str">
        <f>IF(②選手情報入力!K51="","",②選手情報入力!K51)</f>
        <v/>
      </c>
      <c r="J49" s="239" t="str">
        <f>IF(②選手情報入力!L51="","",②選手情報入力!L51)</f>
        <v/>
      </c>
      <c r="K49" s="240" t="str">
        <f>IF(②選手情報入力!M51="","",②選手情報入力!M51)</f>
        <v/>
      </c>
      <c r="L49" s="100" t="str">
        <f>IF(②選手情報入力!N51="","",②選手情報入力!N51)</f>
        <v/>
      </c>
      <c r="M49" s="100" t="str">
        <f>IF(②選手情報入力!O51="","",②選手情報入力!O51)</f>
        <v/>
      </c>
    </row>
    <row r="50" spans="1:13" s="89" customFormat="1" ht="18" customHeight="1">
      <c r="A50" s="99">
        <v>43</v>
      </c>
      <c r="B50" s="100" t="str">
        <f>IF(②選手情報入力!B52="","",②選手情報入力!B52)</f>
        <v/>
      </c>
      <c r="C50" s="124" t="str">
        <f>IF(②選手情報入力!C52="","",②選手情報入力!C52)</f>
        <v/>
      </c>
      <c r="D50" s="100" t="str">
        <f>IF(②選手情報入力!F52="","",②選手情報入力!F52)</f>
        <v/>
      </c>
      <c r="E50" s="100" t="str">
        <f>IF(②選手情報入力!G52="","",②選手情報入力!G52)</f>
        <v/>
      </c>
      <c r="F50" s="99" t="str">
        <f>IF(②選手情報入力!H52="","",②選手情報入力!H52)</f>
        <v/>
      </c>
      <c r="G50" s="100" t="str">
        <f>IF(②選手情報入力!I52="","",②選手情報入力!I52)</f>
        <v/>
      </c>
      <c r="H50" s="99" t="str">
        <f>IF(②選手情報入力!J52="","",②選手情報入力!J52)</f>
        <v/>
      </c>
      <c r="I50" s="100" t="str">
        <f>IF(②選手情報入力!K52="","",②選手情報入力!K52)</f>
        <v/>
      </c>
      <c r="J50" s="239" t="str">
        <f>IF(②選手情報入力!L52="","",②選手情報入力!L52)</f>
        <v/>
      </c>
      <c r="K50" s="240" t="str">
        <f>IF(②選手情報入力!M52="","",②選手情報入力!M52)</f>
        <v/>
      </c>
      <c r="L50" s="100" t="str">
        <f>IF(②選手情報入力!N52="","",②選手情報入力!N52)</f>
        <v/>
      </c>
      <c r="M50" s="100" t="str">
        <f>IF(②選手情報入力!O52="","",②選手情報入力!O52)</f>
        <v/>
      </c>
    </row>
    <row r="51" spans="1:13" s="89" customFormat="1" ht="18" customHeight="1">
      <c r="A51" s="99">
        <v>44</v>
      </c>
      <c r="B51" s="100" t="str">
        <f>IF(②選手情報入力!B53="","",②選手情報入力!B53)</f>
        <v/>
      </c>
      <c r="C51" s="124" t="str">
        <f>IF(②選手情報入力!C53="","",②選手情報入力!C53)</f>
        <v/>
      </c>
      <c r="D51" s="100" t="str">
        <f>IF(②選手情報入力!F53="","",②選手情報入力!F53)</f>
        <v/>
      </c>
      <c r="E51" s="100" t="str">
        <f>IF(②選手情報入力!G53="","",②選手情報入力!G53)</f>
        <v/>
      </c>
      <c r="F51" s="99" t="str">
        <f>IF(②選手情報入力!H53="","",②選手情報入力!H53)</f>
        <v/>
      </c>
      <c r="G51" s="100" t="str">
        <f>IF(②選手情報入力!I53="","",②選手情報入力!I53)</f>
        <v/>
      </c>
      <c r="H51" s="99" t="str">
        <f>IF(②選手情報入力!J53="","",②選手情報入力!J53)</f>
        <v/>
      </c>
      <c r="I51" s="100" t="str">
        <f>IF(②選手情報入力!K53="","",②選手情報入力!K53)</f>
        <v/>
      </c>
      <c r="J51" s="239" t="str">
        <f>IF(②選手情報入力!L53="","",②選手情報入力!L53)</f>
        <v/>
      </c>
      <c r="K51" s="240" t="str">
        <f>IF(②選手情報入力!M53="","",②選手情報入力!M53)</f>
        <v/>
      </c>
      <c r="L51" s="100" t="str">
        <f>IF(②選手情報入力!N53="","",②選手情報入力!N53)</f>
        <v/>
      </c>
      <c r="M51" s="100" t="str">
        <f>IF(②選手情報入力!O53="","",②選手情報入力!O53)</f>
        <v/>
      </c>
    </row>
    <row r="52" spans="1:13" s="89" customFormat="1" ht="18" customHeight="1">
      <c r="A52" s="101">
        <v>45</v>
      </c>
      <c r="B52" s="102" t="str">
        <f>IF(②選手情報入力!B54="","",②選手情報入力!B54)</f>
        <v/>
      </c>
      <c r="C52" s="126" t="str">
        <f>IF(②選手情報入力!C54="","",②選手情報入力!C54)</f>
        <v/>
      </c>
      <c r="D52" s="102" t="str">
        <f>IF(②選手情報入力!F54="","",②選手情報入力!F54)</f>
        <v/>
      </c>
      <c r="E52" s="102" t="str">
        <f>IF(②選手情報入力!G54="","",②選手情報入力!G54)</f>
        <v/>
      </c>
      <c r="F52" s="101" t="str">
        <f>IF(②選手情報入力!H54="","",②選手情報入力!H54)</f>
        <v/>
      </c>
      <c r="G52" s="102" t="str">
        <f>IF(②選手情報入力!I54="","",②選手情報入力!I54)</f>
        <v/>
      </c>
      <c r="H52" s="101" t="str">
        <f>IF(②選手情報入力!J54="","",②選手情報入力!J54)</f>
        <v/>
      </c>
      <c r="I52" s="102" t="str">
        <f>IF(②選手情報入力!K54="","",②選手情報入力!K54)</f>
        <v/>
      </c>
      <c r="J52" s="243" t="str">
        <f>IF(②選手情報入力!L54="","",②選手情報入力!L54)</f>
        <v/>
      </c>
      <c r="K52" s="244" t="str">
        <f>IF(②選手情報入力!M54="","",②選手情報入力!M54)</f>
        <v/>
      </c>
      <c r="L52" s="102" t="str">
        <f>IF(②選手情報入力!N54="","",②選手情報入力!N54)</f>
        <v/>
      </c>
      <c r="M52" s="102" t="str">
        <f>IF(②選手情報入力!O54="","",②選手情報入力!O54)</f>
        <v/>
      </c>
    </row>
    <row r="53" spans="1:13" s="89" customFormat="1" ht="18" customHeight="1">
      <c r="A53" s="97">
        <v>46</v>
      </c>
      <c r="B53" s="98" t="str">
        <f>IF(②選手情報入力!B55="","",②選手情報入力!B55)</f>
        <v/>
      </c>
      <c r="C53" s="123" t="str">
        <f>IF(②選手情報入力!C55="","",②選手情報入力!C55)</f>
        <v/>
      </c>
      <c r="D53" s="98" t="str">
        <f>IF(②選手情報入力!F55="","",②選手情報入力!F55)</f>
        <v/>
      </c>
      <c r="E53" s="98" t="str">
        <f>IF(②選手情報入力!G55="","",②選手情報入力!G55)</f>
        <v/>
      </c>
      <c r="F53" s="97" t="str">
        <f>IF(②選手情報入力!H55="","",②選手情報入力!H55)</f>
        <v/>
      </c>
      <c r="G53" s="98" t="str">
        <f>IF(②選手情報入力!I55="","",②選手情報入力!I55)</f>
        <v/>
      </c>
      <c r="H53" s="97" t="str">
        <f>IF(②選手情報入力!J55="","",②選手情報入力!J55)</f>
        <v/>
      </c>
      <c r="I53" s="98" t="str">
        <f>IF(②選手情報入力!K55="","",②選手情報入力!K55)</f>
        <v/>
      </c>
      <c r="J53" s="237" t="str">
        <f>IF(②選手情報入力!L55="","",②選手情報入力!L55)</f>
        <v/>
      </c>
      <c r="K53" s="238" t="str">
        <f>IF(②選手情報入力!M55="","",②選手情報入力!M55)</f>
        <v/>
      </c>
      <c r="L53" s="98" t="str">
        <f>IF(②選手情報入力!N55="","",②選手情報入力!N55)</f>
        <v/>
      </c>
      <c r="M53" s="98" t="str">
        <f>IF(②選手情報入力!O55="","",②選手情報入力!O55)</f>
        <v/>
      </c>
    </row>
    <row r="54" spans="1:13" s="89" customFormat="1" ht="18" customHeight="1">
      <c r="A54" s="99">
        <v>47</v>
      </c>
      <c r="B54" s="100" t="str">
        <f>IF(②選手情報入力!B56="","",②選手情報入力!B56)</f>
        <v/>
      </c>
      <c r="C54" s="124" t="str">
        <f>IF(②選手情報入力!C56="","",②選手情報入力!C56)</f>
        <v/>
      </c>
      <c r="D54" s="100" t="str">
        <f>IF(②選手情報入力!F56="","",②選手情報入力!F56)</f>
        <v/>
      </c>
      <c r="E54" s="100" t="str">
        <f>IF(②選手情報入力!G56="","",②選手情報入力!G56)</f>
        <v/>
      </c>
      <c r="F54" s="99" t="str">
        <f>IF(②選手情報入力!H56="","",②選手情報入力!H56)</f>
        <v/>
      </c>
      <c r="G54" s="100" t="str">
        <f>IF(②選手情報入力!I56="","",②選手情報入力!I56)</f>
        <v/>
      </c>
      <c r="H54" s="99" t="str">
        <f>IF(②選手情報入力!J56="","",②選手情報入力!J56)</f>
        <v/>
      </c>
      <c r="I54" s="100" t="str">
        <f>IF(②選手情報入力!K56="","",②選手情報入力!K56)</f>
        <v/>
      </c>
      <c r="J54" s="239" t="str">
        <f>IF(②選手情報入力!L56="","",②選手情報入力!L56)</f>
        <v/>
      </c>
      <c r="K54" s="240" t="str">
        <f>IF(②選手情報入力!M56="","",②選手情報入力!M56)</f>
        <v/>
      </c>
      <c r="L54" s="100" t="str">
        <f>IF(②選手情報入力!N56="","",②選手情報入力!N56)</f>
        <v/>
      </c>
      <c r="M54" s="100" t="str">
        <f>IF(②選手情報入力!O56="","",②選手情報入力!O56)</f>
        <v/>
      </c>
    </row>
    <row r="55" spans="1:13" s="89" customFormat="1" ht="18" customHeight="1">
      <c r="A55" s="99">
        <v>48</v>
      </c>
      <c r="B55" s="100" t="str">
        <f>IF(②選手情報入力!B57="","",②選手情報入力!B57)</f>
        <v/>
      </c>
      <c r="C55" s="124" t="str">
        <f>IF(②選手情報入力!C57="","",②選手情報入力!C57)</f>
        <v/>
      </c>
      <c r="D55" s="100" t="str">
        <f>IF(②選手情報入力!F57="","",②選手情報入力!F57)</f>
        <v/>
      </c>
      <c r="E55" s="100" t="str">
        <f>IF(②選手情報入力!G57="","",②選手情報入力!G57)</f>
        <v/>
      </c>
      <c r="F55" s="99" t="str">
        <f>IF(②選手情報入力!H57="","",②選手情報入力!H57)</f>
        <v/>
      </c>
      <c r="G55" s="100" t="str">
        <f>IF(②選手情報入力!I57="","",②選手情報入力!I57)</f>
        <v/>
      </c>
      <c r="H55" s="99" t="str">
        <f>IF(②選手情報入力!J57="","",②選手情報入力!J57)</f>
        <v/>
      </c>
      <c r="I55" s="100" t="str">
        <f>IF(②選手情報入力!K57="","",②選手情報入力!K57)</f>
        <v/>
      </c>
      <c r="J55" s="239" t="str">
        <f>IF(②選手情報入力!L57="","",②選手情報入力!L57)</f>
        <v/>
      </c>
      <c r="K55" s="240" t="str">
        <f>IF(②選手情報入力!M57="","",②選手情報入力!M57)</f>
        <v/>
      </c>
      <c r="L55" s="100" t="str">
        <f>IF(②選手情報入力!N57="","",②選手情報入力!N57)</f>
        <v/>
      </c>
      <c r="M55" s="100" t="str">
        <f>IF(②選手情報入力!O57="","",②選手情報入力!O57)</f>
        <v/>
      </c>
    </row>
    <row r="56" spans="1:13" s="89" customFormat="1" ht="18" customHeight="1">
      <c r="A56" s="99">
        <v>49</v>
      </c>
      <c r="B56" s="100" t="str">
        <f>IF(②選手情報入力!B58="","",②選手情報入力!B58)</f>
        <v/>
      </c>
      <c r="C56" s="124" t="str">
        <f>IF(②選手情報入力!C58="","",②選手情報入力!C58)</f>
        <v/>
      </c>
      <c r="D56" s="100" t="str">
        <f>IF(②選手情報入力!F58="","",②選手情報入力!F58)</f>
        <v/>
      </c>
      <c r="E56" s="100" t="str">
        <f>IF(②選手情報入力!G58="","",②選手情報入力!G58)</f>
        <v/>
      </c>
      <c r="F56" s="99" t="str">
        <f>IF(②選手情報入力!H58="","",②選手情報入力!H58)</f>
        <v/>
      </c>
      <c r="G56" s="100" t="str">
        <f>IF(②選手情報入力!I58="","",②選手情報入力!I58)</f>
        <v/>
      </c>
      <c r="H56" s="99" t="str">
        <f>IF(②選手情報入力!J58="","",②選手情報入力!J58)</f>
        <v/>
      </c>
      <c r="I56" s="100" t="str">
        <f>IF(②選手情報入力!K58="","",②選手情報入力!K58)</f>
        <v/>
      </c>
      <c r="J56" s="239" t="str">
        <f>IF(②選手情報入力!L58="","",②選手情報入力!L58)</f>
        <v/>
      </c>
      <c r="K56" s="240" t="str">
        <f>IF(②選手情報入力!M58="","",②選手情報入力!M58)</f>
        <v/>
      </c>
      <c r="L56" s="100" t="str">
        <f>IF(②選手情報入力!N58="","",②選手情報入力!N58)</f>
        <v/>
      </c>
      <c r="M56" s="100" t="str">
        <f>IF(②選手情報入力!O58="","",②選手情報入力!O58)</f>
        <v/>
      </c>
    </row>
    <row r="57" spans="1:13" s="89" customFormat="1" ht="18" customHeight="1">
      <c r="A57" s="101">
        <v>50</v>
      </c>
      <c r="B57" s="102" t="str">
        <f>IF(②選手情報入力!B59="","",②選手情報入力!B59)</f>
        <v/>
      </c>
      <c r="C57" s="126" t="str">
        <f>IF(②選手情報入力!C59="","",②選手情報入力!C59)</f>
        <v/>
      </c>
      <c r="D57" s="102" t="str">
        <f>IF(②選手情報入力!F59="","",②選手情報入力!F59)</f>
        <v/>
      </c>
      <c r="E57" s="102" t="str">
        <f>IF(②選手情報入力!G59="","",②選手情報入力!G59)</f>
        <v/>
      </c>
      <c r="F57" s="101" t="str">
        <f>IF(②選手情報入力!H59="","",②選手情報入力!H59)</f>
        <v/>
      </c>
      <c r="G57" s="102" t="str">
        <f>IF(②選手情報入力!I59="","",②選手情報入力!I59)</f>
        <v/>
      </c>
      <c r="H57" s="101" t="str">
        <f>IF(②選手情報入力!J59="","",②選手情報入力!J59)</f>
        <v/>
      </c>
      <c r="I57" s="102" t="str">
        <f>IF(②選手情報入力!K59="","",②選手情報入力!K59)</f>
        <v/>
      </c>
      <c r="J57" s="243" t="str">
        <f>IF(②選手情報入力!L59="","",②選手情報入力!L59)</f>
        <v/>
      </c>
      <c r="K57" s="244" t="str">
        <f>IF(②選手情報入力!M59="","",②選手情報入力!M59)</f>
        <v/>
      </c>
      <c r="L57" s="102" t="str">
        <f>IF(②選手情報入力!N59="","",②選手情報入力!N59)</f>
        <v/>
      </c>
      <c r="M57" s="102" t="str">
        <f>IF(②選手情報入力!O59="","",②選手情報入力!O59)</f>
        <v/>
      </c>
    </row>
    <row r="58" spans="1:13" s="89" customFormat="1" ht="18" customHeight="1">
      <c r="A58" s="105">
        <v>51</v>
      </c>
      <c r="B58" s="106" t="str">
        <f>IF(②選手情報入力!B60="","",②選手情報入力!B60)</f>
        <v/>
      </c>
      <c r="C58" s="127" t="str">
        <f>IF(②選手情報入力!C60="","",②選手情報入力!C60)</f>
        <v/>
      </c>
      <c r="D58" s="106" t="str">
        <f>IF(②選手情報入力!F60="","",②選手情報入力!F60)</f>
        <v/>
      </c>
      <c r="E58" s="106" t="str">
        <f>IF(②選手情報入力!G60="","",②選手情報入力!G60)</f>
        <v/>
      </c>
      <c r="F58" s="105" t="str">
        <f>IF(②選手情報入力!H60="","",②選手情報入力!H60)</f>
        <v/>
      </c>
      <c r="G58" s="106" t="str">
        <f>IF(②選手情報入力!I60="","",②選手情報入力!I60)</f>
        <v/>
      </c>
      <c r="H58" s="105" t="str">
        <f>IF(②選手情報入力!J60="","",②選手情報入力!J60)</f>
        <v/>
      </c>
      <c r="I58" s="106" t="str">
        <f>IF(②選手情報入力!K60="","",②選手情報入力!K60)</f>
        <v/>
      </c>
      <c r="J58" s="245" t="str">
        <f>IF(②選手情報入力!L60="","",②選手情報入力!L60)</f>
        <v/>
      </c>
      <c r="K58" s="246" t="str">
        <f>IF(②選手情報入力!M60="","",②選手情報入力!M60)</f>
        <v/>
      </c>
      <c r="L58" s="106" t="str">
        <f>IF(②選手情報入力!N60="","",②選手情報入力!N60)</f>
        <v/>
      </c>
      <c r="M58" s="106" t="str">
        <f>IF(②選手情報入力!O60="","",②選手情報入力!O60)</f>
        <v/>
      </c>
    </row>
    <row r="59" spans="1:13" s="89" customFormat="1" ht="18" customHeight="1">
      <c r="A59" s="99">
        <v>52</v>
      </c>
      <c r="B59" s="100" t="str">
        <f>IF(②選手情報入力!B61="","",②選手情報入力!B61)</f>
        <v/>
      </c>
      <c r="C59" s="124" t="str">
        <f>IF(②選手情報入力!C61="","",②選手情報入力!C61)</f>
        <v/>
      </c>
      <c r="D59" s="100" t="str">
        <f>IF(②選手情報入力!F61="","",②選手情報入力!F61)</f>
        <v/>
      </c>
      <c r="E59" s="100" t="str">
        <f>IF(②選手情報入力!G61="","",②選手情報入力!G61)</f>
        <v/>
      </c>
      <c r="F59" s="99" t="str">
        <f>IF(②選手情報入力!H61="","",②選手情報入力!H61)</f>
        <v/>
      </c>
      <c r="G59" s="100" t="str">
        <f>IF(②選手情報入力!I61="","",②選手情報入力!I61)</f>
        <v/>
      </c>
      <c r="H59" s="99" t="str">
        <f>IF(②選手情報入力!J61="","",②選手情報入力!J61)</f>
        <v/>
      </c>
      <c r="I59" s="100" t="str">
        <f>IF(②選手情報入力!K61="","",②選手情報入力!K61)</f>
        <v/>
      </c>
      <c r="J59" s="239" t="str">
        <f>IF(②選手情報入力!L61="","",②選手情報入力!L61)</f>
        <v/>
      </c>
      <c r="K59" s="240" t="str">
        <f>IF(②選手情報入力!M61="","",②選手情報入力!M61)</f>
        <v/>
      </c>
      <c r="L59" s="100" t="str">
        <f>IF(②選手情報入力!N61="","",②選手情報入力!N61)</f>
        <v/>
      </c>
      <c r="M59" s="100" t="str">
        <f>IF(②選手情報入力!O61="","",②選手情報入力!O61)</f>
        <v/>
      </c>
    </row>
    <row r="60" spans="1:13" s="89" customFormat="1" ht="18" customHeight="1">
      <c r="A60" s="99">
        <v>53</v>
      </c>
      <c r="B60" s="100" t="str">
        <f>IF(②選手情報入力!B62="","",②選手情報入力!B62)</f>
        <v/>
      </c>
      <c r="C60" s="124" t="str">
        <f>IF(②選手情報入力!C62="","",②選手情報入力!C62)</f>
        <v/>
      </c>
      <c r="D60" s="100" t="str">
        <f>IF(②選手情報入力!F62="","",②選手情報入力!F62)</f>
        <v/>
      </c>
      <c r="E60" s="100" t="str">
        <f>IF(②選手情報入力!G62="","",②選手情報入力!G62)</f>
        <v/>
      </c>
      <c r="F60" s="99" t="str">
        <f>IF(②選手情報入力!H62="","",②選手情報入力!H62)</f>
        <v/>
      </c>
      <c r="G60" s="100" t="str">
        <f>IF(②選手情報入力!I62="","",②選手情報入力!I62)</f>
        <v/>
      </c>
      <c r="H60" s="99" t="str">
        <f>IF(②選手情報入力!J62="","",②選手情報入力!J62)</f>
        <v/>
      </c>
      <c r="I60" s="100" t="str">
        <f>IF(②選手情報入力!K62="","",②選手情報入力!K62)</f>
        <v/>
      </c>
      <c r="J60" s="239" t="str">
        <f>IF(②選手情報入力!L62="","",②選手情報入力!L62)</f>
        <v/>
      </c>
      <c r="K60" s="240" t="str">
        <f>IF(②選手情報入力!M62="","",②選手情報入力!M62)</f>
        <v/>
      </c>
      <c r="L60" s="100" t="str">
        <f>IF(②選手情報入力!N62="","",②選手情報入力!N62)</f>
        <v/>
      </c>
      <c r="M60" s="100" t="str">
        <f>IF(②選手情報入力!O62="","",②選手情報入力!O62)</f>
        <v/>
      </c>
    </row>
    <row r="61" spans="1:13" s="89" customFormat="1" ht="18" customHeight="1">
      <c r="A61" s="99">
        <v>54</v>
      </c>
      <c r="B61" s="100" t="str">
        <f>IF(②選手情報入力!B63="","",②選手情報入力!B63)</f>
        <v/>
      </c>
      <c r="C61" s="124" t="str">
        <f>IF(②選手情報入力!C63="","",②選手情報入力!C63)</f>
        <v/>
      </c>
      <c r="D61" s="100" t="str">
        <f>IF(②選手情報入力!F63="","",②選手情報入力!F63)</f>
        <v/>
      </c>
      <c r="E61" s="100" t="str">
        <f>IF(②選手情報入力!G63="","",②選手情報入力!G63)</f>
        <v/>
      </c>
      <c r="F61" s="99" t="str">
        <f>IF(②選手情報入力!H63="","",②選手情報入力!H63)</f>
        <v/>
      </c>
      <c r="G61" s="100" t="str">
        <f>IF(②選手情報入力!I63="","",②選手情報入力!I63)</f>
        <v/>
      </c>
      <c r="H61" s="99" t="str">
        <f>IF(②選手情報入力!J63="","",②選手情報入力!J63)</f>
        <v/>
      </c>
      <c r="I61" s="100" t="str">
        <f>IF(②選手情報入力!K63="","",②選手情報入力!K63)</f>
        <v/>
      </c>
      <c r="J61" s="239" t="str">
        <f>IF(②選手情報入力!L63="","",②選手情報入力!L63)</f>
        <v/>
      </c>
      <c r="K61" s="240" t="str">
        <f>IF(②選手情報入力!M63="","",②選手情報入力!M63)</f>
        <v/>
      </c>
      <c r="L61" s="100" t="str">
        <f>IF(②選手情報入力!N63="","",②選手情報入力!N63)</f>
        <v/>
      </c>
      <c r="M61" s="100" t="str">
        <f>IF(②選手情報入力!O63="","",②選手情報入力!O63)</f>
        <v/>
      </c>
    </row>
    <row r="62" spans="1:13" s="89" customFormat="1" ht="18" customHeight="1">
      <c r="A62" s="103">
        <v>55</v>
      </c>
      <c r="B62" s="104" t="str">
        <f>IF(②選手情報入力!B64="","",②選手情報入力!B64)</f>
        <v/>
      </c>
      <c r="C62" s="125" t="str">
        <f>IF(②選手情報入力!C64="","",②選手情報入力!C64)</f>
        <v/>
      </c>
      <c r="D62" s="104" t="str">
        <f>IF(②選手情報入力!F64="","",②選手情報入力!F64)</f>
        <v/>
      </c>
      <c r="E62" s="104" t="str">
        <f>IF(②選手情報入力!G64="","",②選手情報入力!G64)</f>
        <v/>
      </c>
      <c r="F62" s="103" t="str">
        <f>IF(②選手情報入力!H64="","",②選手情報入力!H64)</f>
        <v/>
      </c>
      <c r="G62" s="104" t="str">
        <f>IF(②選手情報入力!I64="","",②選手情報入力!I64)</f>
        <v/>
      </c>
      <c r="H62" s="103" t="str">
        <f>IF(②選手情報入力!J64="","",②選手情報入力!J64)</f>
        <v/>
      </c>
      <c r="I62" s="104" t="str">
        <f>IF(②選手情報入力!K64="","",②選手情報入力!K64)</f>
        <v/>
      </c>
      <c r="J62" s="241" t="str">
        <f>IF(②選手情報入力!L64="","",②選手情報入力!L64)</f>
        <v/>
      </c>
      <c r="K62" s="242" t="str">
        <f>IF(②選手情報入力!M64="","",②選手情報入力!M64)</f>
        <v/>
      </c>
      <c r="L62" s="104" t="str">
        <f>IF(②選手情報入力!N64="","",②選手情報入力!N64)</f>
        <v/>
      </c>
      <c r="M62" s="104" t="str">
        <f>IF(②選手情報入力!O64="","",②選手情報入力!O64)</f>
        <v/>
      </c>
    </row>
    <row r="63" spans="1:13" s="89" customFormat="1" ht="18" customHeight="1">
      <c r="A63" s="97">
        <v>56</v>
      </c>
      <c r="B63" s="98" t="str">
        <f>IF(②選手情報入力!B65="","",②選手情報入力!B65)</f>
        <v/>
      </c>
      <c r="C63" s="123" t="str">
        <f>IF(②選手情報入力!C65="","",②選手情報入力!C65)</f>
        <v/>
      </c>
      <c r="D63" s="98" t="str">
        <f>IF(②選手情報入力!F65="","",②選手情報入力!F65)</f>
        <v/>
      </c>
      <c r="E63" s="98" t="str">
        <f>IF(②選手情報入力!G65="","",②選手情報入力!G65)</f>
        <v/>
      </c>
      <c r="F63" s="97" t="str">
        <f>IF(②選手情報入力!H65="","",②選手情報入力!H65)</f>
        <v/>
      </c>
      <c r="G63" s="98" t="str">
        <f>IF(②選手情報入力!I65="","",②選手情報入力!I65)</f>
        <v/>
      </c>
      <c r="H63" s="97" t="str">
        <f>IF(②選手情報入力!J65="","",②選手情報入力!J65)</f>
        <v/>
      </c>
      <c r="I63" s="98" t="str">
        <f>IF(②選手情報入力!K65="","",②選手情報入力!K65)</f>
        <v/>
      </c>
      <c r="J63" s="237" t="str">
        <f>IF(②選手情報入力!L65="","",②選手情報入力!L65)</f>
        <v/>
      </c>
      <c r="K63" s="238" t="str">
        <f>IF(②選手情報入力!M65="","",②選手情報入力!M65)</f>
        <v/>
      </c>
      <c r="L63" s="98" t="str">
        <f>IF(②選手情報入力!N65="","",②選手情報入力!N65)</f>
        <v/>
      </c>
      <c r="M63" s="98" t="str">
        <f>IF(②選手情報入力!O65="","",②選手情報入力!O65)</f>
        <v/>
      </c>
    </row>
    <row r="64" spans="1:13" s="89" customFormat="1" ht="18" customHeight="1">
      <c r="A64" s="99">
        <v>57</v>
      </c>
      <c r="B64" s="100" t="str">
        <f>IF(②選手情報入力!B66="","",②選手情報入力!B66)</f>
        <v/>
      </c>
      <c r="C64" s="124" t="str">
        <f>IF(②選手情報入力!C66="","",②選手情報入力!C66)</f>
        <v/>
      </c>
      <c r="D64" s="100" t="str">
        <f>IF(②選手情報入力!F66="","",②選手情報入力!F66)</f>
        <v/>
      </c>
      <c r="E64" s="100" t="str">
        <f>IF(②選手情報入力!G66="","",②選手情報入力!G66)</f>
        <v/>
      </c>
      <c r="F64" s="99" t="str">
        <f>IF(②選手情報入力!H66="","",②選手情報入力!H66)</f>
        <v/>
      </c>
      <c r="G64" s="100" t="str">
        <f>IF(②選手情報入力!I66="","",②選手情報入力!I66)</f>
        <v/>
      </c>
      <c r="H64" s="99" t="str">
        <f>IF(②選手情報入力!J66="","",②選手情報入力!J66)</f>
        <v/>
      </c>
      <c r="I64" s="100" t="str">
        <f>IF(②選手情報入力!K66="","",②選手情報入力!K66)</f>
        <v/>
      </c>
      <c r="J64" s="239" t="str">
        <f>IF(②選手情報入力!L66="","",②選手情報入力!L66)</f>
        <v/>
      </c>
      <c r="K64" s="240" t="str">
        <f>IF(②選手情報入力!M66="","",②選手情報入力!M66)</f>
        <v/>
      </c>
      <c r="L64" s="100" t="str">
        <f>IF(②選手情報入力!N66="","",②選手情報入力!N66)</f>
        <v/>
      </c>
      <c r="M64" s="100" t="str">
        <f>IF(②選手情報入力!O66="","",②選手情報入力!O66)</f>
        <v/>
      </c>
    </row>
    <row r="65" spans="1:13" s="89" customFormat="1" ht="18" customHeight="1">
      <c r="A65" s="99">
        <v>58</v>
      </c>
      <c r="B65" s="100" t="str">
        <f>IF(②選手情報入力!B67="","",②選手情報入力!B67)</f>
        <v/>
      </c>
      <c r="C65" s="124" t="str">
        <f>IF(②選手情報入力!C67="","",②選手情報入力!C67)</f>
        <v/>
      </c>
      <c r="D65" s="100" t="str">
        <f>IF(②選手情報入力!F67="","",②選手情報入力!F67)</f>
        <v/>
      </c>
      <c r="E65" s="100" t="str">
        <f>IF(②選手情報入力!G67="","",②選手情報入力!G67)</f>
        <v/>
      </c>
      <c r="F65" s="99" t="str">
        <f>IF(②選手情報入力!H67="","",②選手情報入力!H67)</f>
        <v/>
      </c>
      <c r="G65" s="100" t="str">
        <f>IF(②選手情報入力!I67="","",②選手情報入力!I67)</f>
        <v/>
      </c>
      <c r="H65" s="99" t="str">
        <f>IF(②選手情報入力!J67="","",②選手情報入力!J67)</f>
        <v/>
      </c>
      <c r="I65" s="100" t="str">
        <f>IF(②選手情報入力!K67="","",②選手情報入力!K67)</f>
        <v/>
      </c>
      <c r="J65" s="239" t="str">
        <f>IF(②選手情報入力!L67="","",②選手情報入力!L67)</f>
        <v/>
      </c>
      <c r="K65" s="240" t="str">
        <f>IF(②選手情報入力!M67="","",②選手情報入力!M67)</f>
        <v/>
      </c>
      <c r="L65" s="100" t="str">
        <f>IF(②選手情報入力!N67="","",②選手情報入力!N67)</f>
        <v/>
      </c>
      <c r="M65" s="100" t="str">
        <f>IF(②選手情報入力!O67="","",②選手情報入力!O67)</f>
        <v/>
      </c>
    </row>
    <row r="66" spans="1:13" s="89" customFormat="1" ht="18" customHeight="1">
      <c r="A66" s="99">
        <v>59</v>
      </c>
      <c r="B66" s="100" t="str">
        <f>IF(②選手情報入力!B68="","",②選手情報入力!B68)</f>
        <v/>
      </c>
      <c r="C66" s="124" t="str">
        <f>IF(②選手情報入力!C68="","",②選手情報入力!C68)</f>
        <v/>
      </c>
      <c r="D66" s="100" t="str">
        <f>IF(②選手情報入力!F68="","",②選手情報入力!F68)</f>
        <v/>
      </c>
      <c r="E66" s="100" t="str">
        <f>IF(②選手情報入力!G68="","",②選手情報入力!G68)</f>
        <v/>
      </c>
      <c r="F66" s="99" t="str">
        <f>IF(②選手情報入力!H68="","",②選手情報入力!H68)</f>
        <v/>
      </c>
      <c r="G66" s="100" t="str">
        <f>IF(②選手情報入力!I68="","",②選手情報入力!I68)</f>
        <v/>
      </c>
      <c r="H66" s="99" t="str">
        <f>IF(②選手情報入力!J68="","",②選手情報入力!J68)</f>
        <v/>
      </c>
      <c r="I66" s="100" t="str">
        <f>IF(②選手情報入力!K68="","",②選手情報入力!K68)</f>
        <v/>
      </c>
      <c r="J66" s="239" t="str">
        <f>IF(②選手情報入力!L68="","",②選手情報入力!L68)</f>
        <v/>
      </c>
      <c r="K66" s="240" t="str">
        <f>IF(②選手情報入力!M68="","",②選手情報入力!M68)</f>
        <v/>
      </c>
      <c r="L66" s="100" t="str">
        <f>IF(②選手情報入力!N68="","",②選手情報入力!N68)</f>
        <v/>
      </c>
      <c r="M66" s="100" t="str">
        <f>IF(②選手情報入力!O68="","",②選手情報入力!O68)</f>
        <v/>
      </c>
    </row>
    <row r="67" spans="1:13" s="89" customFormat="1" ht="18" customHeight="1">
      <c r="A67" s="101">
        <v>60</v>
      </c>
      <c r="B67" s="102" t="str">
        <f>IF(②選手情報入力!B69="","",②選手情報入力!B69)</f>
        <v/>
      </c>
      <c r="C67" s="126" t="str">
        <f>IF(②選手情報入力!C69="","",②選手情報入力!C69)</f>
        <v/>
      </c>
      <c r="D67" s="102" t="str">
        <f>IF(②選手情報入力!F69="","",②選手情報入力!F69)</f>
        <v/>
      </c>
      <c r="E67" s="102" t="str">
        <f>IF(②選手情報入力!G69="","",②選手情報入力!G69)</f>
        <v/>
      </c>
      <c r="F67" s="101" t="str">
        <f>IF(②選手情報入力!H69="","",②選手情報入力!H69)</f>
        <v/>
      </c>
      <c r="G67" s="102" t="str">
        <f>IF(②選手情報入力!I69="","",②選手情報入力!I69)</f>
        <v/>
      </c>
      <c r="H67" s="101" t="str">
        <f>IF(②選手情報入力!J69="","",②選手情報入力!J69)</f>
        <v/>
      </c>
      <c r="I67" s="102" t="str">
        <f>IF(②選手情報入力!K69="","",②選手情報入力!K69)</f>
        <v/>
      </c>
      <c r="J67" s="243" t="str">
        <f>IF(②選手情報入力!L69="","",②選手情報入力!L69)</f>
        <v/>
      </c>
      <c r="K67" s="244" t="str">
        <f>IF(②選手情報入力!M69="","",②選手情報入力!M69)</f>
        <v/>
      </c>
      <c r="L67" s="102" t="str">
        <f>IF(②選手情報入力!N69="","",②選手情報入力!N69)</f>
        <v/>
      </c>
      <c r="M67" s="102" t="str">
        <f>IF(②選手情報入力!O69="","",②選手情報入力!O69)</f>
        <v/>
      </c>
    </row>
    <row r="68" spans="1:13" s="89" customFormat="1" ht="18" customHeight="1">
      <c r="A68" s="105">
        <v>61</v>
      </c>
      <c r="B68" s="106" t="str">
        <f>IF(②選手情報入力!B70="","",②選手情報入力!B70)</f>
        <v/>
      </c>
      <c r="C68" s="127" t="str">
        <f>IF(②選手情報入力!C70="","",②選手情報入力!C70)</f>
        <v/>
      </c>
      <c r="D68" s="106" t="str">
        <f>IF(②選手情報入力!F70="","",②選手情報入力!F70)</f>
        <v/>
      </c>
      <c r="E68" s="106" t="str">
        <f>IF(②選手情報入力!G70="","",②選手情報入力!G70)</f>
        <v/>
      </c>
      <c r="F68" s="105" t="str">
        <f>IF(②選手情報入力!H70="","",②選手情報入力!H70)</f>
        <v/>
      </c>
      <c r="G68" s="106" t="str">
        <f>IF(②選手情報入力!I70="","",②選手情報入力!I70)</f>
        <v/>
      </c>
      <c r="H68" s="105" t="str">
        <f>IF(②選手情報入力!J70="","",②選手情報入力!J70)</f>
        <v/>
      </c>
      <c r="I68" s="106" t="str">
        <f>IF(②選手情報入力!K70="","",②選手情報入力!K70)</f>
        <v/>
      </c>
      <c r="J68" s="245" t="str">
        <f>IF(②選手情報入力!L70="","",②選手情報入力!L70)</f>
        <v/>
      </c>
      <c r="K68" s="246" t="str">
        <f>IF(②選手情報入力!M70="","",②選手情報入力!M70)</f>
        <v/>
      </c>
      <c r="L68" s="106" t="str">
        <f>IF(②選手情報入力!N70="","",②選手情報入力!N70)</f>
        <v/>
      </c>
      <c r="M68" s="106" t="str">
        <f>IF(②選手情報入力!O70="","",②選手情報入力!O70)</f>
        <v/>
      </c>
    </row>
    <row r="69" spans="1:13" s="89" customFormat="1" ht="18" customHeight="1">
      <c r="A69" s="99">
        <v>62</v>
      </c>
      <c r="B69" s="100" t="str">
        <f>IF(②選手情報入力!B71="","",②選手情報入力!B71)</f>
        <v/>
      </c>
      <c r="C69" s="124" t="str">
        <f>IF(②選手情報入力!C71="","",②選手情報入力!C71)</f>
        <v/>
      </c>
      <c r="D69" s="100" t="str">
        <f>IF(②選手情報入力!F71="","",②選手情報入力!F71)</f>
        <v/>
      </c>
      <c r="E69" s="100" t="str">
        <f>IF(②選手情報入力!G71="","",②選手情報入力!G71)</f>
        <v/>
      </c>
      <c r="F69" s="99" t="str">
        <f>IF(②選手情報入力!H71="","",②選手情報入力!H71)</f>
        <v/>
      </c>
      <c r="G69" s="100" t="str">
        <f>IF(②選手情報入力!I71="","",②選手情報入力!I71)</f>
        <v/>
      </c>
      <c r="H69" s="99" t="str">
        <f>IF(②選手情報入力!J71="","",②選手情報入力!J71)</f>
        <v/>
      </c>
      <c r="I69" s="100" t="str">
        <f>IF(②選手情報入力!K71="","",②選手情報入力!K71)</f>
        <v/>
      </c>
      <c r="J69" s="239" t="str">
        <f>IF(②選手情報入力!L71="","",②選手情報入力!L71)</f>
        <v/>
      </c>
      <c r="K69" s="240" t="str">
        <f>IF(②選手情報入力!M71="","",②選手情報入力!M71)</f>
        <v/>
      </c>
      <c r="L69" s="100" t="str">
        <f>IF(②選手情報入力!N71="","",②選手情報入力!N71)</f>
        <v/>
      </c>
      <c r="M69" s="100" t="str">
        <f>IF(②選手情報入力!O71="","",②選手情報入力!O71)</f>
        <v/>
      </c>
    </row>
    <row r="70" spans="1:13" s="89" customFormat="1" ht="18" customHeight="1">
      <c r="A70" s="99">
        <v>63</v>
      </c>
      <c r="B70" s="100" t="str">
        <f>IF(②選手情報入力!B72="","",②選手情報入力!B72)</f>
        <v/>
      </c>
      <c r="C70" s="124" t="str">
        <f>IF(②選手情報入力!C72="","",②選手情報入力!C72)</f>
        <v/>
      </c>
      <c r="D70" s="100" t="str">
        <f>IF(②選手情報入力!F72="","",②選手情報入力!F72)</f>
        <v/>
      </c>
      <c r="E70" s="100" t="str">
        <f>IF(②選手情報入力!G72="","",②選手情報入力!G72)</f>
        <v/>
      </c>
      <c r="F70" s="99" t="str">
        <f>IF(②選手情報入力!H72="","",②選手情報入力!H72)</f>
        <v/>
      </c>
      <c r="G70" s="100" t="str">
        <f>IF(②選手情報入力!I72="","",②選手情報入力!I72)</f>
        <v/>
      </c>
      <c r="H70" s="99" t="str">
        <f>IF(②選手情報入力!J72="","",②選手情報入力!J72)</f>
        <v/>
      </c>
      <c r="I70" s="100" t="str">
        <f>IF(②選手情報入力!K72="","",②選手情報入力!K72)</f>
        <v/>
      </c>
      <c r="J70" s="239" t="str">
        <f>IF(②選手情報入力!L72="","",②選手情報入力!L72)</f>
        <v/>
      </c>
      <c r="K70" s="240" t="str">
        <f>IF(②選手情報入力!M72="","",②選手情報入力!M72)</f>
        <v/>
      </c>
      <c r="L70" s="100" t="str">
        <f>IF(②選手情報入力!N72="","",②選手情報入力!N72)</f>
        <v/>
      </c>
      <c r="M70" s="100" t="str">
        <f>IF(②選手情報入力!O72="","",②選手情報入力!O72)</f>
        <v/>
      </c>
    </row>
    <row r="71" spans="1:13" s="89" customFormat="1" ht="18" customHeight="1">
      <c r="A71" s="99">
        <v>64</v>
      </c>
      <c r="B71" s="100" t="str">
        <f>IF(②選手情報入力!B73="","",②選手情報入力!B73)</f>
        <v/>
      </c>
      <c r="C71" s="124" t="str">
        <f>IF(②選手情報入力!C73="","",②選手情報入力!C73)</f>
        <v/>
      </c>
      <c r="D71" s="100" t="str">
        <f>IF(②選手情報入力!F73="","",②選手情報入力!F73)</f>
        <v/>
      </c>
      <c r="E71" s="100" t="str">
        <f>IF(②選手情報入力!G73="","",②選手情報入力!G73)</f>
        <v/>
      </c>
      <c r="F71" s="99" t="str">
        <f>IF(②選手情報入力!H73="","",②選手情報入力!H73)</f>
        <v/>
      </c>
      <c r="G71" s="100" t="str">
        <f>IF(②選手情報入力!I73="","",②選手情報入力!I73)</f>
        <v/>
      </c>
      <c r="H71" s="99" t="str">
        <f>IF(②選手情報入力!J73="","",②選手情報入力!J73)</f>
        <v/>
      </c>
      <c r="I71" s="100" t="str">
        <f>IF(②選手情報入力!K73="","",②選手情報入力!K73)</f>
        <v/>
      </c>
      <c r="J71" s="239" t="str">
        <f>IF(②選手情報入力!L73="","",②選手情報入力!L73)</f>
        <v/>
      </c>
      <c r="K71" s="240" t="str">
        <f>IF(②選手情報入力!M73="","",②選手情報入力!M73)</f>
        <v/>
      </c>
      <c r="L71" s="100" t="str">
        <f>IF(②選手情報入力!N73="","",②選手情報入力!N73)</f>
        <v/>
      </c>
      <c r="M71" s="100" t="str">
        <f>IF(②選手情報入力!O73="","",②選手情報入力!O73)</f>
        <v/>
      </c>
    </row>
    <row r="72" spans="1:13" s="89" customFormat="1" ht="18" customHeight="1">
      <c r="A72" s="103">
        <v>65</v>
      </c>
      <c r="B72" s="104" t="str">
        <f>IF(②選手情報入力!B74="","",②選手情報入力!B74)</f>
        <v/>
      </c>
      <c r="C72" s="125" t="str">
        <f>IF(②選手情報入力!C74="","",②選手情報入力!C74)</f>
        <v/>
      </c>
      <c r="D72" s="104" t="str">
        <f>IF(②選手情報入力!F74="","",②選手情報入力!F74)</f>
        <v/>
      </c>
      <c r="E72" s="104" t="str">
        <f>IF(②選手情報入力!G74="","",②選手情報入力!G74)</f>
        <v/>
      </c>
      <c r="F72" s="103" t="str">
        <f>IF(②選手情報入力!H74="","",②選手情報入力!H74)</f>
        <v/>
      </c>
      <c r="G72" s="104" t="str">
        <f>IF(②選手情報入力!I74="","",②選手情報入力!I74)</f>
        <v/>
      </c>
      <c r="H72" s="103" t="str">
        <f>IF(②選手情報入力!J74="","",②選手情報入力!J74)</f>
        <v/>
      </c>
      <c r="I72" s="104" t="str">
        <f>IF(②選手情報入力!K74="","",②選手情報入力!K74)</f>
        <v/>
      </c>
      <c r="J72" s="241" t="str">
        <f>IF(②選手情報入力!L74="","",②選手情報入力!L74)</f>
        <v/>
      </c>
      <c r="K72" s="242" t="str">
        <f>IF(②選手情報入力!M74="","",②選手情報入力!M74)</f>
        <v/>
      </c>
      <c r="L72" s="104" t="str">
        <f>IF(②選手情報入力!N74="","",②選手情報入力!N74)</f>
        <v/>
      </c>
      <c r="M72" s="104" t="str">
        <f>IF(②選手情報入力!O74="","",②選手情報入力!O74)</f>
        <v/>
      </c>
    </row>
    <row r="73" spans="1:13" s="89" customFormat="1" ht="18" customHeight="1">
      <c r="A73" s="97">
        <v>66</v>
      </c>
      <c r="B73" s="98" t="str">
        <f>IF(②選手情報入力!B75="","",②選手情報入力!B75)</f>
        <v/>
      </c>
      <c r="C73" s="123" t="str">
        <f>IF(②選手情報入力!C75="","",②選手情報入力!C75)</f>
        <v/>
      </c>
      <c r="D73" s="98" t="str">
        <f>IF(②選手情報入力!F75="","",②選手情報入力!F75)</f>
        <v/>
      </c>
      <c r="E73" s="98" t="str">
        <f>IF(②選手情報入力!G75="","",②選手情報入力!G75)</f>
        <v/>
      </c>
      <c r="F73" s="97" t="str">
        <f>IF(②選手情報入力!H75="","",②選手情報入力!H75)</f>
        <v/>
      </c>
      <c r="G73" s="98" t="str">
        <f>IF(②選手情報入力!I75="","",②選手情報入力!I75)</f>
        <v/>
      </c>
      <c r="H73" s="97" t="str">
        <f>IF(②選手情報入力!J75="","",②選手情報入力!J75)</f>
        <v/>
      </c>
      <c r="I73" s="98" t="str">
        <f>IF(②選手情報入力!K75="","",②選手情報入力!K75)</f>
        <v/>
      </c>
      <c r="J73" s="237" t="str">
        <f>IF(②選手情報入力!L75="","",②選手情報入力!L75)</f>
        <v/>
      </c>
      <c r="K73" s="238" t="str">
        <f>IF(②選手情報入力!M75="","",②選手情報入力!M75)</f>
        <v/>
      </c>
      <c r="L73" s="98" t="str">
        <f>IF(②選手情報入力!N75="","",②選手情報入力!N75)</f>
        <v/>
      </c>
      <c r="M73" s="98" t="str">
        <f>IF(②選手情報入力!O75="","",②選手情報入力!O75)</f>
        <v/>
      </c>
    </row>
    <row r="74" spans="1:13" s="89" customFormat="1" ht="18" customHeight="1">
      <c r="A74" s="99">
        <v>67</v>
      </c>
      <c r="B74" s="100" t="str">
        <f>IF(②選手情報入力!B76="","",②選手情報入力!B76)</f>
        <v/>
      </c>
      <c r="C74" s="124" t="str">
        <f>IF(②選手情報入力!C76="","",②選手情報入力!C76)</f>
        <v/>
      </c>
      <c r="D74" s="100" t="str">
        <f>IF(②選手情報入力!F76="","",②選手情報入力!F76)</f>
        <v/>
      </c>
      <c r="E74" s="100" t="str">
        <f>IF(②選手情報入力!G76="","",②選手情報入力!G76)</f>
        <v/>
      </c>
      <c r="F74" s="99" t="str">
        <f>IF(②選手情報入力!H76="","",②選手情報入力!H76)</f>
        <v/>
      </c>
      <c r="G74" s="100" t="str">
        <f>IF(②選手情報入力!I76="","",②選手情報入力!I76)</f>
        <v/>
      </c>
      <c r="H74" s="99" t="str">
        <f>IF(②選手情報入力!J76="","",②選手情報入力!J76)</f>
        <v/>
      </c>
      <c r="I74" s="100" t="str">
        <f>IF(②選手情報入力!K76="","",②選手情報入力!K76)</f>
        <v/>
      </c>
      <c r="J74" s="239" t="str">
        <f>IF(②選手情報入力!L76="","",②選手情報入力!L76)</f>
        <v/>
      </c>
      <c r="K74" s="240" t="str">
        <f>IF(②選手情報入力!M76="","",②選手情報入力!M76)</f>
        <v/>
      </c>
      <c r="L74" s="100" t="str">
        <f>IF(②選手情報入力!N76="","",②選手情報入力!N76)</f>
        <v/>
      </c>
      <c r="M74" s="100" t="str">
        <f>IF(②選手情報入力!O76="","",②選手情報入力!O76)</f>
        <v/>
      </c>
    </row>
    <row r="75" spans="1:13" s="89" customFormat="1" ht="18" customHeight="1">
      <c r="A75" s="99">
        <v>68</v>
      </c>
      <c r="B75" s="100" t="str">
        <f>IF(②選手情報入力!B77="","",②選手情報入力!B77)</f>
        <v/>
      </c>
      <c r="C75" s="124" t="str">
        <f>IF(②選手情報入力!C77="","",②選手情報入力!C77)</f>
        <v/>
      </c>
      <c r="D75" s="100" t="str">
        <f>IF(②選手情報入力!F77="","",②選手情報入力!F77)</f>
        <v/>
      </c>
      <c r="E75" s="100" t="str">
        <f>IF(②選手情報入力!G77="","",②選手情報入力!G77)</f>
        <v/>
      </c>
      <c r="F75" s="99" t="str">
        <f>IF(②選手情報入力!H77="","",②選手情報入力!H77)</f>
        <v/>
      </c>
      <c r="G75" s="100" t="str">
        <f>IF(②選手情報入力!I77="","",②選手情報入力!I77)</f>
        <v/>
      </c>
      <c r="H75" s="99" t="str">
        <f>IF(②選手情報入力!J77="","",②選手情報入力!J77)</f>
        <v/>
      </c>
      <c r="I75" s="100" t="str">
        <f>IF(②選手情報入力!K77="","",②選手情報入力!K77)</f>
        <v/>
      </c>
      <c r="J75" s="239" t="str">
        <f>IF(②選手情報入力!L77="","",②選手情報入力!L77)</f>
        <v/>
      </c>
      <c r="K75" s="240" t="str">
        <f>IF(②選手情報入力!M77="","",②選手情報入力!M77)</f>
        <v/>
      </c>
      <c r="L75" s="100" t="str">
        <f>IF(②選手情報入力!N77="","",②選手情報入力!N77)</f>
        <v/>
      </c>
      <c r="M75" s="100" t="str">
        <f>IF(②選手情報入力!O77="","",②選手情報入力!O77)</f>
        <v/>
      </c>
    </row>
    <row r="76" spans="1:13" s="89" customFormat="1" ht="18" customHeight="1">
      <c r="A76" s="99">
        <v>69</v>
      </c>
      <c r="B76" s="100" t="str">
        <f>IF(②選手情報入力!B78="","",②選手情報入力!B78)</f>
        <v/>
      </c>
      <c r="C76" s="124" t="str">
        <f>IF(②選手情報入力!C78="","",②選手情報入力!C78)</f>
        <v/>
      </c>
      <c r="D76" s="100" t="str">
        <f>IF(②選手情報入力!F78="","",②選手情報入力!F78)</f>
        <v/>
      </c>
      <c r="E76" s="100" t="str">
        <f>IF(②選手情報入力!G78="","",②選手情報入力!G78)</f>
        <v/>
      </c>
      <c r="F76" s="99" t="str">
        <f>IF(②選手情報入力!H78="","",②選手情報入力!H78)</f>
        <v/>
      </c>
      <c r="G76" s="100" t="str">
        <f>IF(②選手情報入力!I78="","",②選手情報入力!I78)</f>
        <v/>
      </c>
      <c r="H76" s="99" t="str">
        <f>IF(②選手情報入力!J78="","",②選手情報入力!J78)</f>
        <v/>
      </c>
      <c r="I76" s="100" t="str">
        <f>IF(②選手情報入力!K78="","",②選手情報入力!K78)</f>
        <v/>
      </c>
      <c r="J76" s="239" t="str">
        <f>IF(②選手情報入力!L78="","",②選手情報入力!L78)</f>
        <v/>
      </c>
      <c r="K76" s="240" t="str">
        <f>IF(②選手情報入力!M78="","",②選手情報入力!M78)</f>
        <v/>
      </c>
      <c r="L76" s="100" t="str">
        <f>IF(②選手情報入力!N78="","",②選手情報入力!N78)</f>
        <v/>
      </c>
      <c r="M76" s="100" t="str">
        <f>IF(②選手情報入力!O78="","",②選手情報入力!O78)</f>
        <v/>
      </c>
    </row>
    <row r="77" spans="1:13" s="89" customFormat="1" ht="18" customHeight="1">
      <c r="A77" s="101">
        <v>70</v>
      </c>
      <c r="B77" s="102" t="str">
        <f>IF(②選手情報入力!B79="","",②選手情報入力!B79)</f>
        <v/>
      </c>
      <c r="C77" s="126" t="str">
        <f>IF(②選手情報入力!C79="","",②選手情報入力!C79)</f>
        <v/>
      </c>
      <c r="D77" s="102" t="str">
        <f>IF(②選手情報入力!F79="","",②選手情報入力!F79)</f>
        <v/>
      </c>
      <c r="E77" s="102" t="str">
        <f>IF(②選手情報入力!G79="","",②選手情報入力!G79)</f>
        <v/>
      </c>
      <c r="F77" s="101" t="str">
        <f>IF(②選手情報入力!H79="","",②選手情報入力!H79)</f>
        <v/>
      </c>
      <c r="G77" s="102" t="str">
        <f>IF(②選手情報入力!I79="","",②選手情報入力!I79)</f>
        <v/>
      </c>
      <c r="H77" s="101" t="str">
        <f>IF(②選手情報入力!J79="","",②選手情報入力!J79)</f>
        <v/>
      </c>
      <c r="I77" s="102" t="str">
        <f>IF(②選手情報入力!K79="","",②選手情報入力!K79)</f>
        <v/>
      </c>
      <c r="J77" s="243" t="str">
        <f>IF(②選手情報入力!L79="","",②選手情報入力!L79)</f>
        <v/>
      </c>
      <c r="K77" s="244" t="str">
        <f>IF(②選手情報入力!M79="","",②選手情報入力!M79)</f>
        <v/>
      </c>
      <c r="L77" s="102" t="str">
        <f>IF(②選手情報入力!N79="","",②選手情報入力!N79)</f>
        <v/>
      </c>
      <c r="M77" s="102" t="str">
        <f>IF(②選手情報入力!O79="","",②選手情報入力!O79)</f>
        <v/>
      </c>
    </row>
    <row r="78" spans="1:13" s="89" customFormat="1" ht="18" customHeight="1">
      <c r="A78" s="105">
        <v>71</v>
      </c>
      <c r="B78" s="106" t="str">
        <f>IF(②選手情報入力!B80="","",②選手情報入力!B80)</f>
        <v/>
      </c>
      <c r="C78" s="127" t="str">
        <f>IF(②選手情報入力!C80="","",②選手情報入力!C80)</f>
        <v/>
      </c>
      <c r="D78" s="106" t="str">
        <f>IF(②選手情報入力!F80="","",②選手情報入力!F80)</f>
        <v/>
      </c>
      <c r="E78" s="106" t="str">
        <f>IF(②選手情報入力!G80="","",②選手情報入力!G80)</f>
        <v/>
      </c>
      <c r="F78" s="105" t="str">
        <f>IF(②選手情報入力!H80="","",②選手情報入力!H80)</f>
        <v/>
      </c>
      <c r="G78" s="106" t="str">
        <f>IF(②選手情報入力!I80="","",②選手情報入力!I80)</f>
        <v/>
      </c>
      <c r="H78" s="105" t="str">
        <f>IF(②選手情報入力!J80="","",②選手情報入力!J80)</f>
        <v/>
      </c>
      <c r="I78" s="106" t="str">
        <f>IF(②選手情報入力!K80="","",②選手情報入力!K80)</f>
        <v/>
      </c>
      <c r="J78" s="245" t="str">
        <f>IF(②選手情報入力!L80="","",②選手情報入力!L80)</f>
        <v/>
      </c>
      <c r="K78" s="246" t="str">
        <f>IF(②選手情報入力!M80="","",②選手情報入力!M80)</f>
        <v/>
      </c>
      <c r="L78" s="106" t="str">
        <f>IF(②選手情報入力!N80="","",②選手情報入力!N80)</f>
        <v/>
      </c>
      <c r="M78" s="106" t="str">
        <f>IF(②選手情報入力!O80="","",②選手情報入力!O80)</f>
        <v/>
      </c>
    </row>
    <row r="79" spans="1:13" s="89" customFormat="1" ht="18" customHeight="1">
      <c r="A79" s="99">
        <v>72</v>
      </c>
      <c r="B79" s="100" t="str">
        <f>IF(②選手情報入力!B81="","",②選手情報入力!B81)</f>
        <v/>
      </c>
      <c r="C79" s="124" t="str">
        <f>IF(②選手情報入力!C81="","",②選手情報入力!C81)</f>
        <v/>
      </c>
      <c r="D79" s="100" t="str">
        <f>IF(②選手情報入力!F81="","",②選手情報入力!F81)</f>
        <v/>
      </c>
      <c r="E79" s="100" t="str">
        <f>IF(②選手情報入力!G81="","",②選手情報入力!G81)</f>
        <v/>
      </c>
      <c r="F79" s="99" t="str">
        <f>IF(②選手情報入力!H81="","",②選手情報入力!H81)</f>
        <v/>
      </c>
      <c r="G79" s="100" t="str">
        <f>IF(②選手情報入力!I81="","",②選手情報入力!I81)</f>
        <v/>
      </c>
      <c r="H79" s="99" t="str">
        <f>IF(②選手情報入力!J81="","",②選手情報入力!J81)</f>
        <v/>
      </c>
      <c r="I79" s="100" t="str">
        <f>IF(②選手情報入力!K81="","",②選手情報入力!K81)</f>
        <v/>
      </c>
      <c r="J79" s="239" t="str">
        <f>IF(②選手情報入力!L81="","",②選手情報入力!L81)</f>
        <v/>
      </c>
      <c r="K79" s="240" t="str">
        <f>IF(②選手情報入力!M81="","",②選手情報入力!M81)</f>
        <v/>
      </c>
      <c r="L79" s="100" t="str">
        <f>IF(②選手情報入力!N81="","",②選手情報入力!N81)</f>
        <v/>
      </c>
      <c r="M79" s="100" t="str">
        <f>IF(②選手情報入力!O81="","",②選手情報入力!O81)</f>
        <v/>
      </c>
    </row>
    <row r="80" spans="1:13" s="89" customFormat="1" ht="18" customHeight="1">
      <c r="A80" s="99">
        <v>73</v>
      </c>
      <c r="B80" s="100" t="str">
        <f>IF(②選手情報入力!B82="","",②選手情報入力!B82)</f>
        <v/>
      </c>
      <c r="C80" s="124" t="str">
        <f>IF(②選手情報入力!C82="","",②選手情報入力!C82)</f>
        <v/>
      </c>
      <c r="D80" s="100" t="str">
        <f>IF(②選手情報入力!F82="","",②選手情報入力!F82)</f>
        <v/>
      </c>
      <c r="E80" s="100" t="str">
        <f>IF(②選手情報入力!G82="","",②選手情報入力!G82)</f>
        <v/>
      </c>
      <c r="F80" s="99" t="str">
        <f>IF(②選手情報入力!H82="","",②選手情報入力!H82)</f>
        <v/>
      </c>
      <c r="G80" s="100" t="str">
        <f>IF(②選手情報入力!I82="","",②選手情報入力!I82)</f>
        <v/>
      </c>
      <c r="H80" s="99" t="str">
        <f>IF(②選手情報入力!J82="","",②選手情報入力!J82)</f>
        <v/>
      </c>
      <c r="I80" s="100" t="str">
        <f>IF(②選手情報入力!K82="","",②選手情報入力!K82)</f>
        <v/>
      </c>
      <c r="J80" s="239" t="str">
        <f>IF(②選手情報入力!L82="","",②選手情報入力!L82)</f>
        <v/>
      </c>
      <c r="K80" s="240" t="str">
        <f>IF(②選手情報入力!M82="","",②選手情報入力!M82)</f>
        <v/>
      </c>
      <c r="L80" s="100" t="str">
        <f>IF(②選手情報入力!N82="","",②選手情報入力!N82)</f>
        <v/>
      </c>
      <c r="M80" s="100" t="str">
        <f>IF(②選手情報入力!O82="","",②選手情報入力!O82)</f>
        <v/>
      </c>
    </row>
    <row r="81" spans="1:13" s="89" customFormat="1" ht="18" customHeight="1">
      <c r="A81" s="99">
        <v>74</v>
      </c>
      <c r="B81" s="100" t="str">
        <f>IF(②選手情報入力!B83="","",②選手情報入力!B83)</f>
        <v/>
      </c>
      <c r="C81" s="124" t="str">
        <f>IF(②選手情報入力!C83="","",②選手情報入力!C83)</f>
        <v/>
      </c>
      <c r="D81" s="100" t="str">
        <f>IF(②選手情報入力!F83="","",②選手情報入力!F83)</f>
        <v/>
      </c>
      <c r="E81" s="100" t="str">
        <f>IF(②選手情報入力!G83="","",②選手情報入力!G83)</f>
        <v/>
      </c>
      <c r="F81" s="99" t="str">
        <f>IF(②選手情報入力!H83="","",②選手情報入力!H83)</f>
        <v/>
      </c>
      <c r="G81" s="100" t="str">
        <f>IF(②選手情報入力!I83="","",②選手情報入力!I83)</f>
        <v/>
      </c>
      <c r="H81" s="99" t="str">
        <f>IF(②選手情報入力!J83="","",②選手情報入力!J83)</f>
        <v/>
      </c>
      <c r="I81" s="100" t="str">
        <f>IF(②選手情報入力!K83="","",②選手情報入力!K83)</f>
        <v/>
      </c>
      <c r="J81" s="239" t="str">
        <f>IF(②選手情報入力!L83="","",②選手情報入力!L83)</f>
        <v/>
      </c>
      <c r="K81" s="240" t="str">
        <f>IF(②選手情報入力!M83="","",②選手情報入力!M83)</f>
        <v/>
      </c>
      <c r="L81" s="100" t="str">
        <f>IF(②選手情報入力!N83="","",②選手情報入力!N83)</f>
        <v/>
      </c>
      <c r="M81" s="100" t="str">
        <f>IF(②選手情報入力!O83="","",②選手情報入力!O83)</f>
        <v/>
      </c>
    </row>
    <row r="82" spans="1:13" s="89" customFormat="1" ht="18" customHeight="1">
      <c r="A82" s="103">
        <v>75</v>
      </c>
      <c r="B82" s="104" t="str">
        <f>IF(②選手情報入力!B84="","",②選手情報入力!B84)</f>
        <v/>
      </c>
      <c r="C82" s="125" t="str">
        <f>IF(②選手情報入力!C84="","",②選手情報入力!C84)</f>
        <v/>
      </c>
      <c r="D82" s="104" t="str">
        <f>IF(②選手情報入力!F84="","",②選手情報入力!F84)</f>
        <v/>
      </c>
      <c r="E82" s="104" t="str">
        <f>IF(②選手情報入力!G84="","",②選手情報入力!G84)</f>
        <v/>
      </c>
      <c r="F82" s="103" t="str">
        <f>IF(②選手情報入力!H84="","",②選手情報入力!H84)</f>
        <v/>
      </c>
      <c r="G82" s="104" t="str">
        <f>IF(②選手情報入力!I84="","",②選手情報入力!I84)</f>
        <v/>
      </c>
      <c r="H82" s="103" t="str">
        <f>IF(②選手情報入力!J84="","",②選手情報入力!J84)</f>
        <v/>
      </c>
      <c r="I82" s="104" t="str">
        <f>IF(②選手情報入力!K84="","",②選手情報入力!K84)</f>
        <v/>
      </c>
      <c r="J82" s="241" t="str">
        <f>IF(②選手情報入力!L84="","",②選手情報入力!L84)</f>
        <v/>
      </c>
      <c r="K82" s="242" t="str">
        <f>IF(②選手情報入力!M84="","",②選手情報入力!M84)</f>
        <v/>
      </c>
      <c r="L82" s="104" t="str">
        <f>IF(②選手情報入力!N84="","",②選手情報入力!N84)</f>
        <v/>
      </c>
      <c r="M82" s="104" t="str">
        <f>IF(②選手情報入力!O84="","",②選手情報入力!O84)</f>
        <v/>
      </c>
    </row>
    <row r="83" spans="1:13" s="89" customFormat="1" ht="18" customHeight="1">
      <c r="A83" s="97">
        <v>76</v>
      </c>
      <c r="B83" s="98" t="str">
        <f>IF(②選手情報入力!B85="","",②選手情報入力!B85)</f>
        <v/>
      </c>
      <c r="C83" s="123" t="str">
        <f>IF(②選手情報入力!C85="","",②選手情報入力!C85)</f>
        <v/>
      </c>
      <c r="D83" s="98" t="str">
        <f>IF(②選手情報入力!F85="","",②選手情報入力!F85)</f>
        <v/>
      </c>
      <c r="E83" s="98" t="str">
        <f>IF(②選手情報入力!G85="","",②選手情報入力!G85)</f>
        <v/>
      </c>
      <c r="F83" s="97" t="str">
        <f>IF(②選手情報入力!H85="","",②選手情報入力!H85)</f>
        <v/>
      </c>
      <c r="G83" s="98" t="str">
        <f>IF(②選手情報入力!I85="","",②選手情報入力!I85)</f>
        <v/>
      </c>
      <c r="H83" s="97" t="str">
        <f>IF(②選手情報入力!J85="","",②選手情報入力!J85)</f>
        <v/>
      </c>
      <c r="I83" s="98" t="str">
        <f>IF(②選手情報入力!K85="","",②選手情報入力!K85)</f>
        <v/>
      </c>
      <c r="J83" s="237" t="str">
        <f>IF(②選手情報入力!L85="","",②選手情報入力!L85)</f>
        <v/>
      </c>
      <c r="K83" s="238" t="str">
        <f>IF(②選手情報入力!M85="","",②選手情報入力!M85)</f>
        <v/>
      </c>
      <c r="L83" s="98" t="str">
        <f>IF(②選手情報入力!N85="","",②選手情報入力!N85)</f>
        <v/>
      </c>
      <c r="M83" s="98" t="str">
        <f>IF(②選手情報入力!O85="","",②選手情報入力!O85)</f>
        <v/>
      </c>
    </row>
    <row r="84" spans="1:13" s="89" customFormat="1" ht="18" customHeight="1">
      <c r="A84" s="99">
        <v>77</v>
      </c>
      <c r="B84" s="100" t="str">
        <f>IF(②選手情報入力!B86="","",②選手情報入力!B86)</f>
        <v/>
      </c>
      <c r="C84" s="124" t="str">
        <f>IF(②選手情報入力!C86="","",②選手情報入力!C86)</f>
        <v/>
      </c>
      <c r="D84" s="100" t="str">
        <f>IF(②選手情報入力!F86="","",②選手情報入力!F86)</f>
        <v/>
      </c>
      <c r="E84" s="100" t="str">
        <f>IF(②選手情報入力!G86="","",②選手情報入力!G86)</f>
        <v/>
      </c>
      <c r="F84" s="99" t="str">
        <f>IF(②選手情報入力!H86="","",②選手情報入力!H86)</f>
        <v/>
      </c>
      <c r="G84" s="100" t="str">
        <f>IF(②選手情報入力!I86="","",②選手情報入力!I86)</f>
        <v/>
      </c>
      <c r="H84" s="99" t="str">
        <f>IF(②選手情報入力!J86="","",②選手情報入力!J86)</f>
        <v/>
      </c>
      <c r="I84" s="100" t="str">
        <f>IF(②選手情報入力!K86="","",②選手情報入力!K86)</f>
        <v/>
      </c>
      <c r="J84" s="239" t="str">
        <f>IF(②選手情報入力!L86="","",②選手情報入力!L86)</f>
        <v/>
      </c>
      <c r="K84" s="240" t="str">
        <f>IF(②選手情報入力!M86="","",②選手情報入力!M86)</f>
        <v/>
      </c>
      <c r="L84" s="100" t="str">
        <f>IF(②選手情報入力!N86="","",②選手情報入力!N86)</f>
        <v/>
      </c>
      <c r="M84" s="100" t="str">
        <f>IF(②選手情報入力!O86="","",②選手情報入力!O86)</f>
        <v/>
      </c>
    </row>
    <row r="85" spans="1:13" s="89" customFormat="1" ht="18" customHeight="1">
      <c r="A85" s="99">
        <v>78</v>
      </c>
      <c r="B85" s="100" t="str">
        <f>IF(②選手情報入力!B87="","",②選手情報入力!B87)</f>
        <v/>
      </c>
      <c r="C85" s="124" t="str">
        <f>IF(②選手情報入力!C87="","",②選手情報入力!C87)</f>
        <v/>
      </c>
      <c r="D85" s="100" t="str">
        <f>IF(②選手情報入力!F87="","",②選手情報入力!F87)</f>
        <v/>
      </c>
      <c r="E85" s="100" t="str">
        <f>IF(②選手情報入力!G87="","",②選手情報入力!G87)</f>
        <v/>
      </c>
      <c r="F85" s="99" t="str">
        <f>IF(②選手情報入力!H87="","",②選手情報入力!H87)</f>
        <v/>
      </c>
      <c r="G85" s="100" t="str">
        <f>IF(②選手情報入力!I87="","",②選手情報入力!I87)</f>
        <v/>
      </c>
      <c r="H85" s="99" t="str">
        <f>IF(②選手情報入力!J87="","",②選手情報入力!J87)</f>
        <v/>
      </c>
      <c r="I85" s="100" t="str">
        <f>IF(②選手情報入力!K87="","",②選手情報入力!K87)</f>
        <v/>
      </c>
      <c r="J85" s="239" t="str">
        <f>IF(②選手情報入力!L87="","",②選手情報入力!L87)</f>
        <v/>
      </c>
      <c r="K85" s="240" t="str">
        <f>IF(②選手情報入力!M87="","",②選手情報入力!M87)</f>
        <v/>
      </c>
      <c r="L85" s="100" t="str">
        <f>IF(②選手情報入力!N87="","",②選手情報入力!N87)</f>
        <v/>
      </c>
      <c r="M85" s="100" t="str">
        <f>IF(②選手情報入力!O87="","",②選手情報入力!O87)</f>
        <v/>
      </c>
    </row>
    <row r="86" spans="1:13" s="89" customFormat="1" ht="18" customHeight="1">
      <c r="A86" s="99">
        <v>79</v>
      </c>
      <c r="B86" s="100" t="str">
        <f>IF(②選手情報入力!B88="","",②選手情報入力!B88)</f>
        <v/>
      </c>
      <c r="C86" s="124" t="str">
        <f>IF(②選手情報入力!C88="","",②選手情報入力!C88)</f>
        <v/>
      </c>
      <c r="D86" s="100" t="str">
        <f>IF(②選手情報入力!F88="","",②選手情報入力!F88)</f>
        <v/>
      </c>
      <c r="E86" s="100" t="str">
        <f>IF(②選手情報入力!G88="","",②選手情報入力!G88)</f>
        <v/>
      </c>
      <c r="F86" s="99" t="str">
        <f>IF(②選手情報入力!H88="","",②選手情報入力!H88)</f>
        <v/>
      </c>
      <c r="G86" s="100" t="str">
        <f>IF(②選手情報入力!I88="","",②選手情報入力!I88)</f>
        <v/>
      </c>
      <c r="H86" s="99" t="str">
        <f>IF(②選手情報入力!J88="","",②選手情報入力!J88)</f>
        <v/>
      </c>
      <c r="I86" s="100" t="str">
        <f>IF(②選手情報入力!K88="","",②選手情報入力!K88)</f>
        <v/>
      </c>
      <c r="J86" s="239" t="str">
        <f>IF(②選手情報入力!L88="","",②選手情報入力!L88)</f>
        <v/>
      </c>
      <c r="K86" s="240" t="str">
        <f>IF(②選手情報入力!M88="","",②選手情報入力!M88)</f>
        <v/>
      </c>
      <c r="L86" s="100" t="str">
        <f>IF(②選手情報入力!N88="","",②選手情報入力!N88)</f>
        <v/>
      </c>
      <c r="M86" s="100" t="str">
        <f>IF(②選手情報入力!O88="","",②選手情報入力!O88)</f>
        <v/>
      </c>
    </row>
    <row r="87" spans="1:13" s="89" customFormat="1" ht="18" customHeight="1">
      <c r="A87" s="101">
        <v>80</v>
      </c>
      <c r="B87" s="102" t="str">
        <f>IF(②選手情報入力!B89="","",②選手情報入力!B89)</f>
        <v/>
      </c>
      <c r="C87" s="126" t="str">
        <f>IF(②選手情報入力!C89="","",②選手情報入力!C89)</f>
        <v/>
      </c>
      <c r="D87" s="102" t="str">
        <f>IF(②選手情報入力!F89="","",②選手情報入力!F89)</f>
        <v/>
      </c>
      <c r="E87" s="102" t="str">
        <f>IF(②選手情報入力!G89="","",②選手情報入力!G89)</f>
        <v/>
      </c>
      <c r="F87" s="101" t="str">
        <f>IF(②選手情報入力!H89="","",②選手情報入力!H89)</f>
        <v/>
      </c>
      <c r="G87" s="102" t="str">
        <f>IF(②選手情報入力!I89="","",②選手情報入力!I89)</f>
        <v/>
      </c>
      <c r="H87" s="101" t="str">
        <f>IF(②選手情報入力!J89="","",②選手情報入力!J89)</f>
        <v/>
      </c>
      <c r="I87" s="102" t="str">
        <f>IF(②選手情報入力!K89="","",②選手情報入力!K89)</f>
        <v/>
      </c>
      <c r="J87" s="243" t="str">
        <f>IF(②選手情報入力!L89="","",②選手情報入力!L89)</f>
        <v/>
      </c>
      <c r="K87" s="244" t="str">
        <f>IF(②選手情報入力!M89="","",②選手情報入力!M89)</f>
        <v/>
      </c>
      <c r="L87" s="102" t="str">
        <f>IF(②選手情報入力!N89="","",②選手情報入力!N89)</f>
        <v/>
      </c>
      <c r="M87" s="102" t="str">
        <f>IF(②選手情報入力!O89="","",②選手情報入力!O89)</f>
        <v/>
      </c>
    </row>
    <row r="88" spans="1:13" s="89" customFormat="1" ht="18" customHeight="1">
      <c r="A88" s="105">
        <v>81</v>
      </c>
      <c r="B88" s="106" t="str">
        <f>IF(②選手情報入力!B90="","",②選手情報入力!B90)</f>
        <v/>
      </c>
      <c r="C88" s="127" t="str">
        <f>IF(②選手情報入力!C90="","",②選手情報入力!C90)</f>
        <v/>
      </c>
      <c r="D88" s="106" t="str">
        <f>IF(②選手情報入力!F90="","",②選手情報入力!F90)</f>
        <v/>
      </c>
      <c r="E88" s="106" t="str">
        <f>IF(②選手情報入力!G90="","",②選手情報入力!G90)</f>
        <v/>
      </c>
      <c r="F88" s="105" t="str">
        <f>IF(②選手情報入力!H90="","",②選手情報入力!H90)</f>
        <v/>
      </c>
      <c r="G88" s="106" t="str">
        <f>IF(②選手情報入力!I90="","",②選手情報入力!I90)</f>
        <v/>
      </c>
      <c r="H88" s="105" t="str">
        <f>IF(②選手情報入力!J90="","",②選手情報入力!J90)</f>
        <v/>
      </c>
      <c r="I88" s="106" t="str">
        <f>IF(②選手情報入力!K90="","",②選手情報入力!K90)</f>
        <v/>
      </c>
      <c r="J88" s="245" t="str">
        <f>IF(②選手情報入力!L90="","",②選手情報入力!L90)</f>
        <v/>
      </c>
      <c r="K88" s="246" t="str">
        <f>IF(②選手情報入力!M90="","",②選手情報入力!M90)</f>
        <v/>
      </c>
      <c r="L88" s="106" t="str">
        <f>IF(②選手情報入力!N90="","",②選手情報入力!N90)</f>
        <v/>
      </c>
      <c r="M88" s="106" t="str">
        <f>IF(②選手情報入力!O90="","",②選手情報入力!O90)</f>
        <v/>
      </c>
    </row>
    <row r="89" spans="1:13" s="89" customFormat="1" ht="18" customHeight="1">
      <c r="A89" s="99">
        <v>82</v>
      </c>
      <c r="B89" s="100" t="str">
        <f>IF(②選手情報入力!B91="","",②選手情報入力!B91)</f>
        <v/>
      </c>
      <c r="C89" s="124" t="str">
        <f>IF(②選手情報入力!C91="","",②選手情報入力!C91)</f>
        <v/>
      </c>
      <c r="D89" s="100" t="str">
        <f>IF(②選手情報入力!F91="","",②選手情報入力!F91)</f>
        <v/>
      </c>
      <c r="E89" s="100" t="str">
        <f>IF(②選手情報入力!G91="","",②選手情報入力!G91)</f>
        <v/>
      </c>
      <c r="F89" s="99" t="str">
        <f>IF(②選手情報入力!H91="","",②選手情報入力!H91)</f>
        <v/>
      </c>
      <c r="G89" s="100" t="str">
        <f>IF(②選手情報入力!I91="","",②選手情報入力!I91)</f>
        <v/>
      </c>
      <c r="H89" s="99" t="str">
        <f>IF(②選手情報入力!J91="","",②選手情報入力!J91)</f>
        <v/>
      </c>
      <c r="I89" s="100" t="str">
        <f>IF(②選手情報入力!K91="","",②選手情報入力!K91)</f>
        <v/>
      </c>
      <c r="J89" s="239" t="str">
        <f>IF(②選手情報入力!L91="","",②選手情報入力!L91)</f>
        <v/>
      </c>
      <c r="K89" s="240" t="str">
        <f>IF(②選手情報入力!M91="","",②選手情報入力!M91)</f>
        <v/>
      </c>
      <c r="L89" s="100" t="str">
        <f>IF(②選手情報入力!N91="","",②選手情報入力!N91)</f>
        <v/>
      </c>
      <c r="M89" s="100" t="str">
        <f>IF(②選手情報入力!O91="","",②選手情報入力!O91)</f>
        <v/>
      </c>
    </row>
    <row r="90" spans="1:13" s="89" customFormat="1" ht="18" customHeight="1">
      <c r="A90" s="99">
        <v>83</v>
      </c>
      <c r="B90" s="100" t="str">
        <f>IF(②選手情報入力!B92="","",②選手情報入力!B92)</f>
        <v/>
      </c>
      <c r="C90" s="124" t="str">
        <f>IF(②選手情報入力!C92="","",②選手情報入力!C92)</f>
        <v/>
      </c>
      <c r="D90" s="100" t="str">
        <f>IF(②選手情報入力!F92="","",②選手情報入力!F92)</f>
        <v/>
      </c>
      <c r="E90" s="100" t="str">
        <f>IF(②選手情報入力!G92="","",②選手情報入力!G92)</f>
        <v/>
      </c>
      <c r="F90" s="99" t="str">
        <f>IF(②選手情報入力!H92="","",②選手情報入力!H92)</f>
        <v/>
      </c>
      <c r="G90" s="100" t="str">
        <f>IF(②選手情報入力!I92="","",②選手情報入力!I92)</f>
        <v/>
      </c>
      <c r="H90" s="99" t="str">
        <f>IF(②選手情報入力!J92="","",②選手情報入力!J92)</f>
        <v/>
      </c>
      <c r="I90" s="100" t="str">
        <f>IF(②選手情報入力!K92="","",②選手情報入力!K92)</f>
        <v/>
      </c>
      <c r="J90" s="239" t="str">
        <f>IF(②選手情報入力!L92="","",②選手情報入力!L92)</f>
        <v/>
      </c>
      <c r="K90" s="240" t="str">
        <f>IF(②選手情報入力!M92="","",②選手情報入力!M92)</f>
        <v/>
      </c>
      <c r="L90" s="100" t="str">
        <f>IF(②選手情報入力!N92="","",②選手情報入力!N92)</f>
        <v/>
      </c>
      <c r="M90" s="100" t="str">
        <f>IF(②選手情報入力!O92="","",②選手情報入力!O92)</f>
        <v/>
      </c>
    </row>
    <row r="91" spans="1:13" s="89" customFormat="1" ht="18" customHeight="1">
      <c r="A91" s="99">
        <v>84</v>
      </c>
      <c r="B91" s="100" t="str">
        <f>IF(②選手情報入力!B93="","",②選手情報入力!B93)</f>
        <v/>
      </c>
      <c r="C91" s="124" t="str">
        <f>IF(②選手情報入力!C93="","",②選手情報入力!C93)</f>
        <v/>
      </c>
      <c r="D91" s="100" t="str">
        <f>IF(②選手情報入力!F93="","",②選手情報入力!F93)</f>
        <v/>
      </c>
      <c r="E91" s="100" t="str">
        <f>IF(②選手情報入力!G93="","",②選手情報入力!G93)</f>
        <v/>
      </c>
      <c r="F91" s="99" t="str">
        <f>IF(②選手情報入力!H93="","",②選手情報入力!H93)</f>
        <v/>
      </c>
      <c r="G91" s="100" t="str">
        <f>IF(②選手情報入力!I93="","",②選手情報入力!I93)</f>
        <v/>
      </c>
      <c r="H91" s="99" t="str">
        <f>IF(②選手情報入力!J93="","",②選手情報入力!J93)</f>
        <v/>
      </c>
      <c r="I91" s="100" t="str">
        <f>IF(②選手情報入力!K93="","",②選手情報入力!K93)</f>
        <v/>
      </c>
      <c r="J91" s="239" t="str">
        <f>IF(②選手情報入力!L93="","",②選手情報入力!L93)</f>
        <v/>
      </c>
      <c r="K91" s="240" t="str">
        <f>IF(②選手情報入力!M93="","",②選手情報入力!M93)</f>
        <v/>
      </c>
      <c r="L91" s="100" t="str">
        <f>IF(②選手情報入力!N93="","",②選手情報入力!N93)</f>
        <v/>
      </c>
      <c r="M91" s="100" t="str">
        <f>IF(②選手情報入力!O93="","",②選手情報入力!O93)</f>
        <v/>
      </c>
    </row>
    <row r="92" spans="1:13" s="89" customFormat="1" ht="18" customHeight="1">
      <c r="A92" s="103">
        <v>85</v>
      </c>
      <c r="B92" s="104" t="str">
        <f>IF(②選手情報入力!B94="","",②選手情報入力!B94)</f>
        <v/>
      </c>
      <c r="C92" s="125" t="str">
        <f>IF(②選手情報入力!C94="","",②選手情報入力!C94)</f>
        <v/>
      </c>
      <c r="D92" s="104" t="str">
        <f>IF(②選手情報入力!F94="","",②選手情報入力!F94)</f>
        <v/>
      </c>
      <c r="E92" s="104" t="str">
        <f>IF(②選手情報入力!G94="","",②選手情報入力!G94)</f>
        <v/>
      </c>
      <c r="F92" s="103" t="str">
        <f>IF(②選手情報入力!H94="","",②選手情報入力!H94)</f>
        <v/>
      </c>
      <c r="G92" s="104" t="str">
        <f>IF(②選手情報入力!I94="","",②選手情報入力!I94)</f>
        <v/>
      </c>
      <c r="H92" s="103" t="str">
        <f>IF(②選手情報入力!J94="","",②選手情報入力!J94)</f>
        <v/>
      </c>
      <c r="I92" s="104" t="str">
        <f>IF(②選手情報入力!K94="","",②選手情報入力!K94)</f>
        <v/>
      </c>
      <c r="J92" s="241" t="str">
        <f>IF(②選手情報入力!L94="","",②選手情報入力!L94)</f>
        <v/>
      </c>
      <c r="K92" s="242" t="str">
        <f>IF(②選手情報入力!M94="","",②選手情報入力!M94)</f>
        <v/>
      </c>
      <c r="L92" s="104" t="str">
        <f>IF(②選手情報入力!N94="","",②選手情報入力!N94)</f>
        <v/>
      </c>
      <c r="M92" s="104" t="str">
        <f>IF(②選手情報入力!O94="","",②選手情報入力!O94)</f>
        <v/>
      </c>
    </row>
    <row r="93" spans="1:13" s="89" customFormat="1" ht="18" customHeight="1">
      <c r="A93" s="97">
        <v>86</v>
      </c>
      <c r="B93" s="98" t="str">
        <f>IF(②選手情報入力!B95="","",②選手情報入力!B95)</f>
        <v/>
      </c>
      <c r="C93" s="123" t="str">
        <f>IF(②選手情報入力!C95="","",②選手情報入力!C95)</f>
        <v/>
      </c>
      <c r="D93" s="98" t="str">
        <f>IF(②選手情報入力!F95="","",②選手情報入力!F95)</f>
        <v/>
      </c>
      <c r="E93" s="98" t="str">
        <f>IF(②選手情報入力!G95="","",②選手情報入力!G95)</f>
        <v/>
      </c>
      <c r="F93" s="97" t="str">
        <f>IF(②選手情報入力!H95="","",②選手情報入力!H95)</f>
        <v/>
      </c>
      <c r="G93" s="98" t="str">
        <f>IF(②選手情報入力!I95="","",②選手情報入力!I95)</f>
        <v/>
      </c>
      <c r="H93" s="97" t="str">
        <f>IF(②選手情報入力!J95="","",②選手情報入力!J95)</f>
        <v/>
      </c>
      <c r="I93" s="98" t="str">
        <f>IF(②選手情報入力!K95="","",②選手情報入力!K95)</f>
        <v/>
      </c>
      <c r="J93" s="237" t="str">
        <f>IF(②選手情報入力!L95="","",②選手情報入力!L95)</f>
        <v/>
      </c>
      <c r="K93" s="238" t="str">
        <f>IF(②選手情報入力!M95="","",②選手情報入力!M95)</f>
        <v/>
      </c>
      <c r="L93" s="98" t="str">
        <f>IF(②選手情報入力!N95="","",②選手情報入力!N95)</f>
        <v/>
      </c>
      <c r="M93" s="98" t="str">
        <f>IF(②選手情報入力!O95="","",②選手情報入力!O95)</f>
        <v/>
      </c>
    </row>
    <row r="94" spans="1:13" s="89" customFormat="1" ht="18" customHeight="1">
      <c r="A94" s="99">
        <v>87</v>
      </c>
      <c r="B94" s="100" t="str">
        <f>IF(②選手情報入力!B96="","",②選手情報入力!B96)</f>
        <v/>
      </c>
      <c r="C94" s="124" t="str">
        <f>IF(②選手情報入力!C96="","",②選手情報入力!C96)</f>
        <v/>
      </c>
      <c r="D94" s="100" t="str">
        <f>IF(②選手情報入力!F96="","",②選手情報入力!F96)</f>
        <v/>
      </c>
      <c r="E94" s="100" t="str">
        <f>IF(②選手情報入力!G96="","",②選手情報入力!G96)</f>
        <v/>
      </c>
      <c r="F94" s="99" t="str">
        <f>IF(②選手情報入力!H96="","",②選手情報入力!H96)</f>
        <v/>
      </c>
      <c r="G94" s="100" t="str">
        <f>IF(②選手情報入力!I96="","",②選手情報入力!I96)</f>
        <v/>
      </c>
      <c r="H94" s="99" t="str">
        <f>IF(②選手情報入力!J96="","",②選手情報入力!J96)</f>
        <v/>
      </c>
      <c r="I94" s="100" t="str">
        <f>IF(②選手情報入力!K96="","",②選手情報入力!K96)</f>
        <v/>
      </c>
      <c r="J94" s="239" t="str">
        <f>IF(②選手情報入力!L96="","",②選手情報入力!L96)</f>
        <v/>
      </c>
      <c r="K94" s="240" t="str">
        <f>IF(②選手情報入力!M96="","",②選手情報入力!M96)</f>
        <v/>
      </c>
      <c r="L94" s="100" t="str">
        <f>IF(②選手情報入力!N96="","",②選手情報入力!N96)</f>
        <v/>
      </c>
      <c r="M94" s="100" t="str">
        <f>IF(②選手情報入力!O96="","",②選手情報入力!O96)</f>
        <v/>
      </c>
    </row>
    <row r="95" spans="1:13" s="89" customFormat="1" ht="18" customHeight="1">
      <c r="A95" s="99">
        <v>88</v>
      </c>
      <c r="B95" s="100" t="str">
        <f>IF(②選手情報入力!B97="","",②選手情報入力!B97)</f>
        <v/>
      </c>
      <c r="C95" s="124" t="str">
        <f>IF(②選手情報入力!C97="","",②選手情報入力!C97)</f>
        <v/>
      </c>
      <c r="D95" s="100" t="str">
        <f>IF(②選手情報入力!F97="","",②選手情報入力!F97)</f>
        <v/>
      </c>
      <c r="E95" s="100" t="str">
        <f>IF(②選手情報入力!G97="","",②選手情報入力!G97)</f>
        <v/>
      </c>
      <c r="F95" s="99" t="str">
        <f>IF(②選手情報入力!H97="","",②選手情報入力!H97)</f>
        <v/>
      </c>
      <c r="G95" s="100" t="str">
        <f>IF(②選手情報入力!I97="","",②選手情報入力!I97)</f>
        <v/>
      </c>
      <c r="H95" s="99" t="str">
        <f>IF(②選手情報入力!J97="","",②選手情報入力!J97)</f>
        <v/>
      </c>
      <c r="I95" s="100" t="str">
        <f>IF(②選手情報入力!K97="","",②選手情報入力!K97)</f>
        <v/>
      </c>
      <c r="J95" s="239" t="str">
        <f>IF(②選手情報入力!L97="","",②選手情報入力!L97)</f>
        <v/>
      </c>
      <c r="K95" s="240" t="str">
        <f>IF(②選手情報入力!M97="","",②選手情報入力!M97)</f>
        <v/>
      </c>
      <c r="L95" s="100" t="str">
        <f>IF(②選手情報入力!N97="","",②選手情報入力!N97)</f>
        <v/>
      </c>
      <c r="M95" s="100" t="str">
        <f>IF(②選手情報入力!O97="","",②選手情報入力!O97)</f>
        <v/>
      </c>
    </row>
    <row r="96" spans="1:13" s="89" customFormat="1" ht="18" customHeight="1">
      <c r="A96" s="99">
        <v>89</v>
      </c>
      <c r="B96" s="100" t="str">
        <f>IF(②選手情報入力!B98="","",②選手情報入力!B98)</f>
        <v/>
      </c>
      <c r="C96" s="124" t="str">
        <f>IF(②選手情報入力!C98="","",②選手情報入力!C98)</f>
        <v/>
      </c>
      <c r="D96" s="100" t="str">
        <f>IF(②選手情報入力!F98="","",②選手情報入力!F98)</f>
        <v/>
      </c>
      <c r="E96" s="100" t="str">
        <f>IF(②選手情報入力!G98="","",②選手情報入力!G98)</f>
        <v/>
      </c>
      <c r="F96" s="99" t="str">
        <f>IF(②選手情報入力!H98="","",②選手情報入力!H98)</f>
        <v/>
      </c>
      <c r="G96" s="100" t="str">
        <f>IF(②選手情報入力!I98="","",②選手情報入力!I98)</f>
        <v/>
      </c>
      <c r="H96" s="99" t="str">
        <f>IF(②選手情報入力!J98="","",②選手情報入力!J98)</f>
        <v/>
      </c>
      <c r="I96" s="100" t="str">
        <f>IF(②選手情報入力!K98="","",②選手情報入力!K98)</f>
        <v/>
      </c>
      <c r="J96" s="239" t="str">
        <f>IF(②選手情報入力!L98="","",②選手情報入力!L98)</f>
        <v/>
      </c>
      <c r="K96" s="240" t="str">
        <f>IF(②選手情報入力!M98="","",②選手情報入力!M98)</f>
        <v/>
      </c>
      <c r="L96" s="100" t="str">
        <f>IF(②選手情報入力!N98="","",②選手情報入力!N98)</f>
        <v/>
      </c>
      <c r="M96" s="100" t="str">
        <f>IF(②選手情報入力!O98="","",②選手情報入力!O98)</f>
        <v/>
      </c>
    </row>
    <row r="97" spans="1:13" s="89" customFormat="1" ht="18" customHeight="1">
      <c r="A97" s="101">
        <v>90</v>
      </c>
      <c r="B97" s="102" t="str">
        <f>IF(②選手情報入力!B99="","",②選手情報入力!B99)</f>
        <v/>
      </c>
      <c r="C97" s="126" t="str">
        <f>IF(②選手情報入力!C99="","",②選手情報入力!C99)</f>
        <v/>
      </c>
      <c r="D97" s="102" t="str">
        <f>IF(②選手情報入力!F99="","",②選手情報入力!F99)</f>
        <v/>
      </c>
      <c r="E97" s="102" t="str">
        <f>IF(②選手情報入力!G99="","",②選手情報入力!G99)</f>
        <v/>
      </c>
      <c r="F97" s="101" t="str">
        <f>IF(②選手情報入力!H99="","",②選手情報入力!H99)</f>
        <v/>
      </c>
      <c r="G97" s="102" t="str">
        <f>IF(②選手情報入力!I99="","",②選手情報入力!I99)</f>
        <v/>
      </c>
      <c r="H97" s="101" t="str">
        <f>IF(②選手情報入力!J99="","",②選手情報入力!J99)</f>
        <v/>
      </c>
      <c r="I97" s="102" t="str">
        <f>IF(②選手情報入力!K99="","",②選手情報入力!K99)</f>
        <v/>
      </c>
      <c r="J97" s="243" t="str">
        <f>IF(②選手情報入力!L99="","",②選手情報入力!L99)</f>
        <v/>
      </c>
      <c r="K97" s="244" t="str">
        <f>IF(②選手情報入力!M99="","",②選手情報入力!M99)</f>
        <v/>
      </c>
      <c r="L97" s="102" t="str">
        <f>IF(②選手情報入力!N99="","",②選手情報入力!N99)</f>
        <v/>
      </c>
      <c r="M97" s="102" t="str">
        <f>IF(②選手情報入力!O99="","",②選手情報入力!O99)</f>
        <v/>
      </c>
    </row>
  </sheetData>
  <sheetProtection password="CD83" sheet="1" selectLockedCells="1" selectUnlockedCells="1"/>
  <mergeCells count="5">
    <mergeCell ref="C2:H2"/>
    <mergeCell ref="B4:B5"/>
    <mergeCell ref="G4:G5"/>
    <mergeCell ref="D4:E4"/>
    <mergeCell ref="D5:E5"/>
  </mergeCells>
  <phoneticPr fontId="41"/>
  <printOptions horizontalCentered="1"/>
  <pageMargins left="0.51181102362204722" right="0.11811023622047245" top="0.74803149606299213" bottom="0.35433070866141736" header="0.31496062992125984" footer="0.31496062992125984"/>
  <pageSetup paperSize="9" scale="88" fitToHeight="2" orientation="portrait" r:id="rId1"/>
  <headerFooter>
    <oddHeader>&amp;R&amp;14&amp;D　</oddHeader>
  </headerFooter>
  <rowBreaks count="1" manualBreakCount="1">
    <brk id="5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sheetProtection selectLockedCells="1" selectUnlockedCells="1"/>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election activeCell="N22" sqref="N22:O23"/>
    </sheetView>
  </sheetViews>
  <sheetFormatPr defaultRowHeight="13.2"/>
  <cols>
    <col min="1" max="1" width="13.88671875" bestFit="1" customWidth="1"/>
    <col min="2" max="2" width="5.21875" bestFit="1" customWidth="1"/>
    <col min="3" max="3" width="5.88671875" bestFit="1" customWidth="1"/>
    <col min="4" max="4" width="3.77734375" customWidth="1"/>
    <col min="5" max="5" width="13.88671875" bestFit="1" customWidth="1"/>
    <col min="6" max="6" width="5.21875" bestFit="1" customWidth="1"/>
    <col min="7" max="7" width="5.88671875" bestFit="1" customWidth="1"/>
    <col min="8" max="8" width="3.77734375" customWidth="1"/>
    <col min="9" max="9" width="11.109375" bestFit="1" customWidth="1"/>
    <col min="10" max="10" width="5.21875" bestFit="1" customWidth="1"/>
    <col min="11" max="11" width="5.88671875" bestFit="1" customWidth="1"/>
    <col min="12" max="12" width="3.77734375" customWidth="1"/>
    <col min="13" max="13" width="2.88671875" bestFit="1" customWidth="1"/>
    <col min="14" max="14" width="31.5546875" bestFit="1" customWidth="1"/>
    <col min="15" max="15" width="27.21875" bestFit="1" customWidth="1"/>
  </cols>
  <sheetData>
    <row r="1" spans="1:15">
      <c r="A1" s="393" t="s">
        <v>122</v>
      </c>
      <c r="B1" s="393"/>
      <c r="C1" s="393"/>
      <c r="E1" s="393" t="s">
        <v>123</v>
      </c>
      <c r="F1" s="393"/>
      <c r="G1" s="393"/>
      <c r="I1" s="393" t="s">
        <v>124</v>
      </c>
      <c r="J1" s="393"/>
      <c r="K1" s="393"/>
      <c r="O1" s="72"/>
    </row>
    <row r="2" spans="1:15">
      <c r="A2" s="393" t="s">
        <v>114</v>
      </c>
      <c r="B2" s="66" t="s">
        <v>125</v>
      </c>
      <c r="C2" s="66" t="s">
        <v>128</v>
      </c>
      <c r="E2" s="393" t="s">
        <v>114</v>
      </c>
      <c r="F2" s="66" t="s">
        <v>125</v>
      </c>
      <c r="G2" s="66" t="s">
        <v>128</v>
      </c>
      <c r="I2" s="393" t="s">
        <v>114</v>
      </c>
      <c r="J2" s="66" t="s">
        <v>125</v>
      </c>
      <c r="K2" s="66" t="s">
        <v>128</v>
      </c>
      <c r="N2" s="393" t="s">
        <v>155</v>
      </c>
      <c r="O2" s="393"/>
    </row>
    <row r="3" spans="1:15" ht="13.8" thickBot="1">
      <c r="A3" s="393"/>
      <c r="B3" s="66" t="s">
        <v>126</v>
      </c>
      <c r="C3" s="66" t="s">
        <v>127</v>
      </c>
      <c r="E3" s="393"/>
      <c r="F3" s="66" t="s">
        <v>126</v>
      </c>
      <c r="G3" s="66" t="s">
        <v>127</v>
      </c>
      <c r="I3" s="393"/>
      <c r="J3" s="66" t="s">
        <v>126</v>
      </c>
      <c r="K3" s="66" t="s">
        <v>127</v>
      </c>
      <c r="N3" s="72"/>
      <c r="O3" s="72"/>
    </row>
    <row r="4" spans="1:15" ht="13.2" customHeight="1">
      <c r="A4" t="s">
        <v>232</v>
      </c>
      <c r="B4" s="45">
        <v>1</v>
      </c>
      <c r="C4">
        <v>2</v>
      </c>
      <c r="E4" t="s">
        <v>250</v>
      </c>
      <c r="F4" s="45">
        <v>23</v>
      </c>
      <c r="G4">
        <v>2</v>
      </c>
      <c r="I4" t="s">
        <v>251</v>
      </c>
      <c r="J4" s="45">
        <v>41</v>
      </c>
      <c r="K4">
        <v>2</v>
      </c>
      <c r="M4" s="255" t="s">
        <v>152</v>
      </c>
      <c r="N4" s="112" t="s">
        <v>232</v>
      </c>
      <c r="O4" s="73" t="s">
        <v>232</v>
      </c>
    </row>
    <row r="5" spans="1:15">
      <c r="A5" t="s">
        <v>233</v>
      </c>
      <c r="B5" s="45">
        <v>2</v>
      </c>
      <c r="C5">
        <v>2</v>
      </c>
      <c r="E5" t="s">
        <v>252</v>
      </c>
      <c r="F5" s="45">
        <v>24</v>
      </c>
      <c r="G5">
        <v>2</v>
      </c>
      <c r="I5" t="s">
        <v>253</v>
      </c>
      <c r="J5" s="45">
        <v>42</v>
      </c>
      <c r="K5">
        <v>2</v>
      </c>
      <c r="M5" s="256"/>
      <c r="N5" s="36" t="s">
        <v>233</v>
      </c>
      <c r="O5" s="74" t="s">
        <v>233</v>
      </c>
    </row>
    <row r="6" spans="1:15">
      <c r="A6" t="s">
        <v>234</v>
      </c>
      <c r="B6" s="45">
        <v>3</v>
      </c>
      <c r="C6">
        <v>2</v>
      </c>
      <c r="E6" t="s">
        <v>254</v>
      </c>
      <c r="F6" s="45">
        <v>25</v>
      </c>
      <c r="G6">
        <v>2</v>
      </c>
      <c r="I6" t="s">
        <v>255</v>
      </c>
      <c r="J6" s="45">
        <v>43</v>
      </c>
      <c r="K6">
        <v>2</v>
      </c>
      <c r="M6" s="256"/>
      <c r="N6" s="36" t="s">
        <v>234</v>
      </c>
      <c r="O6" s="74" t="s">
        <v>234</v>
      </c>
    </row>
    <row r="7" spans="1:15">
      <c r="A7" t="s">
        <v>235</v>
      </c>
      <c r="B7" s="45">
        <v>4</v>
      </c>
      <c r="C7">
        <v>2</v>
      </c>
      <c r="E7" t="s">
        <v>256</v>
      </c>
      <c r="F7" s="45">
        <v>26</v>
      </c>
      <c r="G7">
        <v>2</v>
      </c>
      <c r="I7" t="s">
        <v>257</v>
      </c>
      <c r="J7" s="45">
        <v>44</v>
      </c>
      <c r="K7">
        <v>2</v>
      </c>
      <c r="M7" s="256"/>
      <c r="N7" s="36" t="s">
        <v>235</v>
      </c>
      <c r="O7" s="74" t="s">
        <v>235</v>
      </c>
    </row>
    <row r="8" spans="1:15">
      <c r="A8" t="s">
        <v>236</v>
      </c>
      <c r="B8" s="45">
        <v>5</v>
      </c>
      <c r="C8">
        <v>2</v>
      </c>
      <c r="E8" t="s">
        <v>258</v>
      </c>
      <c r="F8" s="45">
        <v>27</v>
      </c>
      <c r="G8">
        <v>2</v>
      </c>
      <c r="M8" s="256"/>
      <c r="N8" s="36" t="s">
        <v>236</v>
      </c>
      <c r="O8" s="74" t="s">
        <v>236</v>
      </c>
    </row>
    <row r="9" spans="1:15">
      <c r="A9" t="s">
        <v>237</v>
      </c>
      <c r="B9" s="45">
        <v>6</v>
      </c>
      <c r="C9">
        <v>2</v>
      </c>
      <c r="E9" t="s">
        <v>259</v>
      </c>
      <c r="F9" s="45">
        <v>28</v>
      </c>
      <c r="G9">
        <v>2</v>
      </c>
      <c r="M9" s="256"/>
      <c r="N9" s="36" t="s">
        <v>237</v>
      </c>
      <c r="O9" s="74" t="s">
        <v>237</v>
      </c>
    </row>
    <row r="10" spans="1:15">
      <c r="A10" t="s">
        <v>238</v>
      </c>
      <c r="B10" s="45">
        <v>7</v>
      </c>
      <c r="C10">
        <v>2</v>
      </c>
      <c r="E10" t="s">
        <v>260</v>
      </c>
      <c r="F10" s="45">
        <v>29</v>
      </c>
      <c r="G10">
        <v>2</v>
      </c>
      <c r="M10" s="256"/>
      <c r="N10" s="36" t="s">
        <v>238</v>
      </c>
      <c r="O10" s="74" t="s">
        <v>238</v>
      </c>
    </row>
    <row r="11" spans="1:15">
      <c r="A11" t="s">
        <v>239</v>
      </c>
      <c r="B11" s="45">
        <v>8</v>
      </c>
      <c r="C11">
        <v>2</v>
      </c>
      <c r="E11" t="s">
        <v>261</v>
      </c>
      <c r="F11" s="45">
        <v>30</v>
      </c>
      <c r="G11">
        <v>2</v>
      </c>
      <c r="M11" s="256"/>
      <c r="N11" s="36" t="s">
        <v>239</v>
      </c>
      <c r="O11" s="74" t="s">
        <v>239</v>
      </c>
    </row>
    <row r="12" spans="1:15">
      <c r="A12" t="s">
        <v>240</v>
      </c>
      <c r="B12" s="45">
        <v>9</v>
      </c>
      <c r="C12">
        <v>2</v>
      </c>
      <c r="E12" t="s">
        <v>262</v>
      </c>
      <c r="F12" s="45">
        <v>31</v>
      </c>
      <c r="G12">
        <v>2</v>
      </c>
      <c r="M12" s="256"/>
      <c r="N12" s="36" t="s">
        <v>240</v>
      </c>
      <c r="O12" s="74" t="s">
        <v>240</v>
      </c>
    </row>
    <row r="13" spans="1:15">
      <c r="A13" t="s">
        <v>241</v>
      </c>
      <c r="B13" s="45">
        <v>10</v>
      </c>
      <c r="C13">
        <v>2</v>
      </c>
      <c r="E13" t="s">
        <v>263</v>
      </c>
      <c r="F13" s="45">
        <v>32</v>
      </c>
      <c r="G13">
        <v>0</v>
      </c>
      <c r="M13" s="256"/>
      <c r="N13" s="36" t="s">
        <v>241</v>
      </c>
      <c r="O13" s="74" t="s">
        <v>241</v>
      </c>
    </row>
    <row r="14" spans="1:15">
      <c r="A14" t="s">
        <v>242</v>
      </c>
      <c r="B14" s="45">
        <v>11</v>
      </c>
      <c r="C14">
        <v>2</v>
      </c>
      <c r="E14" t="s">
        <v>264</v>
      </c>
      <c r="F14" s="45">
        <v>33</v>
      </c>
      <c r="G14">
        <v>0</v>
      </c>
      <c r="M14" s="256"/>
      <c r="N14" s="36" t="s">
        <v>242</v>
      </c>
      <c r="O14" s="74" t="s">
        <v>242</v>
      </c>
    </row>
    <row r="15" spans="1:15">
      <c r="A15" t="s">
        <v>243</v>
      </c>
      <c r="B15" s="45">
        <v>12</v>
      </c>
      <c r="C15">
        <v>0</v>
      </c>
      <c r="E15" t="s">
        <v>265</v>
      </c>
      <c r="F15" s="45">
        <v>34</v>
      </c>
      <c r="G15">
        <v>0</v>
      </c>
      <c r="M15" s="256"/>
      <c r="N15" s="36" t="s">
        <v>243</v>
      </c>
      <c r="O15" s="74" t="s">
        <v>243</v>
      </c>
    </row>
    <row r="16" spans="1:15">
      <c r="A16" t="s">
        <v>244</v>
      </c>
      <c r="B16" s="45">
        <v>13</v>
      </c>
      <c r="C16">
        <v>0</v>
      </c>
      <c r="E16" t="s">
        <v>266</v>
      </c>
      <c r="F16" s="45">
        <v>35</v>
      </c>
      <c r="G16">
        <v>0</v>
      </c>
      <c r="M16" s="256"/>
      <c r="N16" s="36" t="s">
        <v>244</v>
      </c>
      <c r="O16" s="74" t="s">
        <v>244</v>
      </c>
    </row>
    <row r="17" spans="1:15">
      <c r="A17" t="s">
        <v>245</v>
      </c>
      <c r="B17" s="45">
        <v>14</v>
      </c>
      <c r="C17">
        <v>0</v>
      </c>
      <c r="E17" t="s">
        <v>267</v>
      </c>
      <c r="F17" s="45">
        <v>36</v>
      </c>
      <c r="G17">
        <v>0</v>
      </c>
      <c r="M17" s="256"/>
      <c r="N17" s="36" t="s">
        <v>245</v>
      </c>
      <c r="O17" s="74" t="s">
        <v>245</v>
      </c>
    </row>
    <row r="18" spans="1:15">
      <c r="A18" t="s">
        <v>246</v>
      </c>
      <c r="B18" s="45">
        <v>15</v>
      </c>
      <c r="C18">
        <v>0</v>
      </c>
      <c r="E18" t="s">
        <v>268</v>
      </c>
      <c r="F18" s="45">
        <v>37</v>
      </c>
      <c r="G18">
        <v>0</v>
      </c>
      <c r="M18" s="256"/>
      <c r="N18" s="36" t="s">
        <v>246</v>
      </c>
      <c r="O18" s="74" t="s">
        <v>246</v>
      </c>
    </row>
    <row r="19" spans="1:15">
      <c r="A19" t="s">
        <v>247</v>
      </c>
      <c r="B19" s="45">
        <v>18</v>
      </c>
      <c r="C19">
        <v>0</v>
      </c>
      <c r="E19" t="s">
        <v>269</v>
      </c>
      <c r="F19" s="45">
        <v>38</v>
      </c>
      <c r="G19">
        <v>0</v>
      </c>
      <c r="M19" s="256"/>
      <c r="N19" s="36" t="s">
        <v>247</v>
      </c>
      <c r="O19" s="74" t="s">
        <v>247</v>
      </c>
    </row>
    <row r="20" spans="1:15">
      <c r="A20" t="s">
        <v>248</v>
      </c>
      <c r="B20" s="45">
        <v>19</v>
      </c>
      <c r="C20">
        <v>0</v>
      </c>
      <c r="F20" s="45"/>
      <c r="M20" s="256"/>
      <c r="N20" s="199" t="s">
        <v>248</v>
      </c>
      <c r="O20" s="74" t="s">
        <v>248</v>
      </c>
    </row>
    <row r="21" spans="1:15">
      <c r="A21" t="s">
        <v>249</v>
      </c>
      <c r="B21" s="45">
        <v>20</v>
      </c>
      <c r="C21">
        <v>0</v>
      </c>
      <c r="M21" s="256"/>
      <c r="N21" s="199" t="s">
        <v>249</v>
      </c>
      <c r="O21" s="74" t="s">
        <v>249</v>
      </c>
    </row>
    <row r="22" spans="1:15">
      <c r="A22" t="s">
        <v>295</v>
      </c>
      <c r="B22" s="45">
        <v>16</v>
      </c>
      <c r="C22">
        <v>0</v>
      </c>
      <c r="M22" s="256"/>
      <c r="N22" s="199" t="s">
        <v>295</v>
      </c>
      <c r="O22" s="74" t="s">
        <v>295</v>
      </c>
    </row>
    <row r="23" spans="1:15">
      <c r="A23" t="s">
        <v>296</v>
      </c>
      <c r="B23" s="45">
        <v>17</v>
      </c>
      <c r="C23">
        <v>0</v>
      </c>
      <c r="M23" s="257"/>
      <c r="N23" s="36" t="s">
        <v>296</v>
      </c>
      <c r="O23" s="74" t="s">
        <v>296</v>
      </c>
    </row>
    <row r="24" spans="1:15" ht="13.2" customHeight="1">
      <c r="M24" s="115"/>
      <c r="N24" s="116"/>
      <c r="O24" s="117"/>
    </row>
    <row r="25" spans="1:15">
      <c r="M25" s="390" t="s">
        <v>153</v>
      </c>
      <c r="N25" s="36" t="s">
        <v>250</v>
      </c>
      <c r="O25" s="74" t="s">
        <v>250</v>
      </c>
    </row>
    <row r="26" spans="1:15">
      <c r="M26" s="391"/>
      <c r="N26" s="36" t="s">
        <v>252</v>
      </c>
      <c r="O26" s="74" t="s">
        <v>252</v>
      </c>
    </row>
    <row r="27" spans="1:15">
      <c r="M27" s="391"/>
      <c r="N27" s="36" t="s">
        <v>254</v>
      </c>
      <c r="O27" s="74" t="s">
        <v>254</v>
      </c>
    </row>
    <row r="28" spans="1:15">
      <c r="M28" s="391"/>
      <c r="N28" s="36" t="s">
        <v>256</v>
      </c>
      <c r="O28" s="74" t="s">
        <v>256</v>
      </c>
    </row>
    <row r="29" spans="1:15">
      <c r="M29" s="391"/>
      <c r="N29" s="36" t="s">
        <v>258</v>
      </c>
      <c r="O29" s="74" t="s">
        <v>258</v>
      </c>
    </row>
    <row r="30" spans="1:15">
      <c r="M30" s="391"/>
      <c r="N30" s="36" t="s">
        <v>259</v>
      </c>
      <c r="O30" s="74" t="s">
        <v>259</v>
      </c>
    </row>
    <row r="31" spans="1:15" ht="13.2" customHeight="1">
      <c r="M31" s="391"/>
      <c r="N31" s="36" t="s">
        <v>260</v>
      </c>
      <c r="O31" s="74" t="s">
        <v>260</v>
      </c>
    </row>
    <row r="32" spans="1:15">
      <c r="M32" s="391"/>
      <c r="N32" s="36" t="s">
        <v>261</v>
      </c>
      <c r="O32" s="74" t="s">
        <v>261</v>
      </c>
    </row>
    <row r="33" spans="13:15">
      <c r="M33" s="391"/>
      <c r="N33" s="36" t="s">
        <v>262</v>
      </c>
      <c r="O33" s="74" t="s">
        <v>262</v>
      </c>
    </row>
    <row r="34" spans="13:15">
      <c r="M34" s="391"/>
      <c r="N34" s="36" t="s">
        <v>263</v>
      </c>
      <c r="O34" s="74" t="s">
        <v>263</v>
      </c>
    </row>
    <row r="35" spans="13:15">
      <c r="M35" s="391"/>
      <c r="N35" s="36" t="s">
        <v>264</v>
      </c>
      <c r="O35" s="74" t="s">
        <v>264</v>
      </c>
    </row>
    <row r="36" spans="13:15">
      <c r="M36" s="391"/>
      <c r="N36" s="36" t="s">
        <v>265</v>
      </c>
      <c r="O36" s="74" t="s">
        <v>265</v>
      </c>
    </row>
    <row r="37" spans="13:15">
      <c r="M37" s="391"/>
      <c r="N37" s="36" t="s">
        <v>266</v>
      </c>
      <c r="O37" s="74" t="s">
        <v>266</v>
      </c>
    </row>
    <row r="38" spans="13:15">
      <c r="M38" s="391"/>
      <c r="N38" s="36" t="s">
        <v>267</v>
      </c>
      <c r="O38" s="74" t="s">
        <v>267</v>
      </c>
    </row>
    <row r="39" spans="13:15">
      <c r="M39" s="391"/>
      <c r="N39" s="36" t="s">
        <v>268</v>
      </c>
      <c r="O39" s="74" t="s">
        <v>268</v>
      </c>
    </row>
    <row r="40" spans="13:15">
      <c r="M40" s="391"/>
      <c r="N40" s="36" t="s">
        <v>269</v>
      </c>
      <c r="O40" s="74" t="s">
        <v>269</v>
      </c>
    </row>
    <row r="41" spans="13:15">
      <c r="M41" s="391"/>
      <c r="N41" s="36"/>
      <c r="O41" s="74"/>
    </row>
    <row r="42" spans="13:15" ht="13.8" thickBot="1">
      <c r="M42" s="392"/>
      <c r="N42" s="113"/>
      <c r="O42" s="75"/>
    </row>
  </sheetData>
  <sheetProtection sheet="1" selectLockedCells="1" selectUnlockedCells="1"/>
  <mergeCells count="8">
    <mergeCell ref="M25:M42"/>
    <mergeCell ref="N2:O2"/>
    <mergeCell ref="A1:C1"/>
    <mergeCell ref="E1:G1"/>
    <mergeCell ref="I1:K1"/>
    <mergeCell ref="A2:A3"/>
    <mergeCell ref="E2:E3"/>
    <mergeCell ref="I2:I3"/>
  </mergeCells>
  <phoneticPr fontId="4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topLeftCell="W1" workbookViewId="0">
      <pane ySplit="1" topLeftCell="A2" activePane="bottomLeft" state="frozen"/>
      <selection pane="bottomLeft" activeCell="T17" sqref="T17"/>
    </sheetView>
  </sheetViews>
  <sheetFormatPr defaultRowHeight="13.2"/>
  <cols>
    <col min="6" max="6" width="13.109375" bestFit="1" customWidth="1"/>
    <col min="8" max="8" width="13.88671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IF(E2="","",I2*1000000+①学校情報入力!$D$4*1000+②選手情報入力!A10)</f>
        <v/>
      </c>
      <c r="B2" t="str">
        <f>IF(E2="","",①学校情報入力!$D$4)</f>
        <v/>
      </c>
      <c r="E2" t="str">
        <f>IF(②選手情報入力!B10="","",②選手情報入力!B10)</f>
        <v/>
      </c>
      <c r="F2" t="str">
        <f>IF(E2="","",②選手情報入力!C10)</f>
        <v/>
      </c>
      <c r="G2" t="str">
        <f>IF(E2="","",②選手情報入力!D10)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IF(E2="","",IF(②選手情報入力!H10="","",IF(I2=1,VLOOKUP(②選手情報入力!H10,種目情報!$A$4:$B$121,2,FALSE),VLOOKUP(②選手情報入力!H10,種目情報!$E$4:$F$210,2,FALSE))))</f>
        <v/>
      </c>
      <c r="P2" t="str">
        <f>IF(E2="","",IF(②選手情報入力!I10="","",②選手情報入力!I10))</f>
        <v/>
      </c>
      <c r="Q2" s="36" t="str">
        <f>IF(E2="","",IF(②選手情報入力!H10="","",0))</f>
        <v/>
      </c>
      <c r="R2" t="str">
        <f>IF(E2="","",IF(②選手情報入力!H10="","",IF(I2=1,VLOOKUP(②選手情報入力!H10,種目情報!$A$4:$C$121,3,FALSE),VLOOKUP(②選手情報入力!H10,種目情報!$E$4:$G$210,3,FALSE))))</f>
        <v/>
      </c>
      <c r="S2" t="str">
        <f>IF(E2="","",IF(②選手情報入力!J10="","",IF(I2=1,VLOOKUP(②選手情報入力!J10,種目情報!$A$4:$B$121,2,FALSE),VLOOKUP(②選手情報入力!J10,種目情報!$E$4:$F$210,2,FALSE))))</f>
        <v/>
      </c>
      <c r="T2" t="str">
        <f>IF(E2="","",IF(②選手情報入力!K10="","",②選手情報入力!K10))</f>
        <v/>
      </c>
      <c r="U2" s="36" t="str">
        <f>IF(E2="","",IF(②選手情報入力!J10="","",0))</f>
        <v/>
      </c>
      <c r="V2" t="str">
        <f>IF(E2="","",IF(②選手情報入力!J10="","",IF(I2=1,VLOOKUP(②選手情報入力!J10,種目情報!$A$4:$C$121,3,FALSE),VLOOKUP(②選手情報入力!J10,種目情報!$E$4:$G$210,3,FALSE))))</f>
        <v/>
      </c>
      <c r="W2" t="str">
        <f>IF(E2="","",IF(②選手情報入力!L10="","",IF(I2=1,VLOOKUP(②選手情報入力!L10,種目情報!$A$4:$B$121,2,FALSE),VLOOKUP(②選手情報入力!L10,種目情報!$E$4:$F$210,2,FALSE))))</f>
        <v/>
      </c>
      <c r="X2" t="str">
        <f>IF(E2="","",IF(②選手情報入力!M10="","",②選手情報入力!M10))</f>
        <v/>
      </c>
      <c r="Y2" s="36" t="str">
        <f>IF(E2="","",IF(②選手情報入力!L10="","",0))</f>
        <v/>
      </c>
      <c r="Z2" t="str">
        <f>IF(E2="","",IF(②選手情報入力!L10="","",IF(I2=1,VLOOKUP(②選手情報入力!L10,種目情報!$A$4:$C$21,3,FALSE),VLOOKUP(②選手情報入力!L10,種目情報!$E$4:$G$20,3,FALSE))))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IF(E3="","",I3*1000000+①学校情報入力!$D$4*1000+②選手情報入力!A11)</f>
        <v/>
      </c>
      <c r="B3" t="str">
        <f>IF(E3="","",①学校情報入力!$D$4)</f>
        <v/>
      </c>
      <c r="E3" t="str">
        <f>IF(②選手情報入力!B11="","",②選手情報入力!B11)</f>
        <v/>
      </c>
      <c r="F3" t="str">
        <f>IF(E3="","",②選手情報入力!C11)</f>
        <v/>
      </c>
      <c r="G3" t="str">
        <f>IF(E3="","",②選手情報入力!D11)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IF(E3="","",IF(②選手情報入力!H11="","",IF(I3=1,VLOOKUP(②選手情報入力!H11,種目情報!$A$4:$B$121,2,FALSE),VLOOKUP(②選手情報入力!H11,種目情報!$E$4:$F$210,2,FALSE))))</f>
        <v/>
      </c>
      <c r="P3" t="str">
        <f>IF(E3="","",IF(②選手情報入力!I11="","",②選手情報入力!I11))</f>
        <v/>
      </c>
      <c r="Q3" s="36" t="str">
        <f>IF(E3="","",IF(②選手情報入力!H11="","",0))</f>
        <v/>
      </c>
      <c r="R3" t="str">
        <f>IF(E3="","",IF(②選手情報入力!H11="","",IF(I3=1,VLOOKUP(②選手情報入力!H11,種目情報!$A$4:$C$121,3,FALSE),VLOOKUP(②選手情報入力!H11,種目情報!$E$4:$G$210,3,FALSE))))</f>
        <v/>
      </c>
      <c r="S3" t="str">
        <f>IF(E3="","",IF(②選手情報入力!J11="","",IF(I3=1,VLOOKUP(②選手情報入力!J11,種目情報!$A$4:$B$121,2,FALSE),VLOOKUP(②選手情報入力!J11,種目情報!$E$4:$F$210,2,FALSE))))</f>
        <v/>
      </c>
      <c r="T3" t="str">
        <f>IF(E3="","",IF(②選手情報入力!K11="","",②選手情報入力!K11))</f>
        <v/>
      </c>
      <c r="U3" s="36" t="str">
        <f>IF(E3="","",IF(②選手情報入力!J11="","",0))</f>
        <v/>
      </c>
      <c r="V3" t="str">
        <f>IF(E3="","",IF(②選手情報入力!J11="","",IF(I3=1,VLOOKUP(②選手情報入力!J11,種目情報!$A$4:$C$121,3,FALSE),VLOOKUP(②選手情報入力!J11,種目情報!$E$4:$G$210,3,FALSE))))</f>
        <v/>
      </c>
      <c r="W3" t="str">
        <f>IF(E3="","",IF(②選手情報入力!L11="","",IF(I3=1,VLOOKUP(②選手情報入力!L11,種目情報!$A$4:$B$121,2,FALSE),VLOOKUP(②選手情報入力!L11,種目情報!$E$4:$F$210,2,FALSE))))</f>
        <v/>
      </c>
      <c r="X3" t="str">
        <f>IF(E3="","",IF(②選手情報入力!M11="","",②選手情報入力!M11))</f>
        <v/>
      </c>
      <c r="Y3" s="36" t="str">
        <f>IF(E3="","",IF(②選手情報入力!L11="","",0))</f>
        <v/>
      </c>
      <c r="Z3" t="str">
        <f>IF(E3="","",IF(②選手情報入力!L11="","",IF(I3=1,VLOOKUP(②選手情報入力!L11,種目情報!$A$4:$C$21,3,FALSE),VLOOKUP(②選手情報入力!L11,種目情報!$E$4:$G$20,3,FALSE))))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IF(E4="","",I4*1000000+①学校情報入力!$D$4*1000+②選手情報入力!A12)</f>
        <v/>
      </c>
      <c r="B4" t="str">
        <f>IF(E4="","",①学校情報入力!$D$4)</f>
        <v/>
      </c>
      <c r="E4" t="str">
        <f>IF(②選手情報入力!B12="","",②選手情報入力!B12)</f>
        <v/>
      </c>
      <c r="F4" t="str">
        <f>IF(E4="","",②選手情報入力!C12)</f>
        <v/>
      </c>
      <c r="G4" t="str">
        <f>IF(E4="","",②選手情報入力!D12)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IF(E4="","",IF(②選手情報入力!H12="","",IF(I4=1,VLOOKUP(②選手情報入力!H12,種目情報!$A$4:$B$121,2,FALSE),VLOOKUP(②選手情報入力!H12,種目情報!$E$4:$F$210,2,FALSE))))</f>
        <v/>
      </c>
      <c r="P4" t="str">
        <f>IF(E4="","",IF(②選手情報入力!I12="","",②選手情報入力!I12))</f>
        <v/>
      </c>
      <c r="Q4" s="36" t="str">
        <f>IF(E4="","",IF(②選手情報入力!H12="","",0))</f>
        <v/>
      </c>
      <c r="R4" t="str">
        <f>IF(E4="","",IF(②選手情報入力!H12="","",IF(I4=1,VLOOKUP(②選手情報入力!H12,種目情報!$A$4:$C$121,3,FALSE),VLOOKUP(②選手情報入力!H12,種目情報!$E$4:$G$210,3,FALSE))))</f>
        <v/>
      </c>
      <c r="S4" t="str">
        <f>IF(E4="","",IF(②選手情報入力!J12="","",IF(I4=1,VLOOKUP(②選手情報入力!J12,種目情報!$A$4:$B$121,2,FALSE),VLOOKUP(②選手情報入力!J12,種目情報!$E$4:$F$210,2,FALSE))))</f>
        <v/>
      </c>
      <c r="T4" t="str">
        <f>IF(E4="","",IF(②選手情報入力!K12="","",②選手情報入力!K12))</f>
        <v/>
      </c>
      <c r="U4" s="36" t="str">
        <f>IF(E4="","",IF(②選手情報入力!J12="","",0))</f>
        <v/>
      </c>
      <c r="V4" t="str">
        <f>IF(E4="","",IF(②選手情報入力!J12="","",IF(I4=1,VLOOKUP(②選手情報入力!J12,種目情報!$A$4:$C$121,3,FALSE),VLOOKUP(②選手情報入力!J12,種目情報!$E$4:$G$210,3,FALSE))))</f>
        <v/>
      </c>
      <c r="W4" t="str">
        <f>IF(E4="","",IF(②選手情報入力!L12="","",IF(I4=1,VLOOKUP(②選手情報入力!L12,種目情報!$A$4:$B$121,2,FALSE),VLOOKUP(②選手情報入力!L12,種目情報!$E$4:$F$210,2,FALSE))))</f>
        <v/>
      </c>
      <c r="X4" t="str">
        <f>IF(E4="","",IF(②選手情報入力!M12="","",②選手情報入力!M12))</f>
        <v/>
      </c>
      <c r="Y4" s="36" t="str">
        <f>IF(E4="","",IF(②選手情報入力!L12="","",0))</f>
        <v/>
      </c>
      <c r="Z4" t="str">
        <f>IF(E4="","",IF(②選手情報入力!L12="","",IF(I4=1,VLOOKUP(②選手情報入力!L12,種目情報!$A$4:$C$21,3,FALSE),VLOOKUP(②選手情報入力!L12,種目情報!$E$4:$G$20,3,FALSE))))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IF(E5="","",I5*1000000+①学校情報入力!$D$4*1000+②選手情報入力!A13)</f>
        <v/>
      </c>
      <c r="B5" t="str">
        <f>IF(E5="","",①学校情報入力!$D$4)</f>
        <v/>
      </c>
      <c r="E5" t="str">
        <f>IF(②選手情報入力!B13="","",②選手情報入力!B13)</f>
        <v/>
      </c>
      <c r="F5" t="str">
        <f>IF(E5="","",②選手情報入力!C13)</f>
        <v/>
      </c>
      <c r="G5" t="str">
        <f>IF(E5="","",②選手情報入力!D13)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IF(E5="","",IF(②選手情報入力!H13="","",IF(I5=1,VLOOKUP(②選手情報入力!H13,種目情報!$A$4:$B$121,2,FALSE),VLOOKUP(②選手情報入力!H13,種目情報!$E$4:$F$210,2,FALSE))))</f>
        <v/>
      </c>
      <c r="P5" t="str">
        <f>IF(E5="","",IF(②選手情報入力!I13="","",②選手情報入力!I13))</f>
        <v/>
      </c>
      <c r="Q5" s="36" t="str">
        <f>IF(E5="","",IF(②選手情報入力!H13="","",0))</f>
        <v/>
      </c>
      <c r="R5" t="str">
        <f>IF(E5="","",IF(②選手情報入力!H13="","",IF(I5=1,VLOOKUP(②選手情報入力!H13,種目情報!$A$4:$C$121,3,FALSE),VLOOKUP(②選手情報入力!H13,種目情報!$E$4:$G$210,3,FALSE))))</f>
        <v/>
      </c>
      <c r="S5" t="str">
        <f>IF(E5="","",IF(②選手情報入力!J13="","",IF(I5=1,VLOOKUP(②選手情報入力!J13,種目情報!$A$4:$B$121,2,FALSE),VLOOKUP(②選手情報入力!J13,種目情報!$E$4:$F$210,2,FALSE))))</f>
        <v/>
      </c>
      <c r="T5" t="str">
        <f>IF(E5="","",IF(②選手情報入力!K13="","",②選手情報入力!K13))</f>
        <v/>
      </c>
      <c r="U5" s="36" t="str">
        <f>IF(E5="","",IF(②選手情報入力!J13="","",0))</f>
        <v/>
      </c>
      <c r="V5" t="str">
        <f>IF(E5="","",IF(②選手情報入力!J13="","",IF(I5=1,VLOOKUP(②選手情報入力!J13,種目情報!$A$4:$C$121,3,FALSE),VLOOKUP(②選手情報入力!J13,種目情報!$E$4:$G$210,3,FALSE))))</f>
        <v/>
      </c>
      <c r="W5" t="str">
        <f>IF(E5="","",IF(②選手情報入力!L13="","",IF(I5=1,VLOOKUP(②選手情報入力!L13,種目情報!$A$4:$B$121,2,FALSE),VLOOKUP(②選手情報入力!L13,種目情報!$E$4:$F$210,2,FALSE))))</f>
        <v/>
      </c>
      <c r="X5" t="str">
        <f>IF(E5="","",IF(②選手情報入力!M13="","",②選手情報入力!M13))</f>
        <v/>
      </c>
      <c r="Y5" s="36" t="str">
        <f>IF(E5="","",IF(②選手情報入力!L13="","",0))</f>
        <v/>
      </c>
      <c r="Z5" t="str">
        <f>IF(E5="","",IF(②選手情報入力!L13="","",IF(I5=1,VLOOKUP(②選手情報入力!L13,種目情報!$A$4:$C$21,3,FALSE),VLOOKUP(②選手情報入力!L13,種目情報!$E$4:$G$20,3,FALSE))))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IF(E6="","",I6*1000000+①学校情報入力!$D$4*1000+②選手情報入力!A14)</f>
        <v/>
      </c>
      <c r="B6" t="str">
        <f>IF(E6="","",①学校情報入力!$D$4)</f>
        <v/>
      </c>
      <c r="E6" t="str">
        <f>IF(②選手情報入力!B14="","",②選手情報入力!B14)</f>
        <v/>
      </c>
      <c r="F6" t="str">
        <f>IF(E6="","",②選手情報入力!C14)</f>
        <v/>
      </c>
      <c r="G6" t="str">
        <f>IF(E6="","",②選手情報入力!D14)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IF(E6="","",IF(②選手情報入力!H14="","",IF(I6=1,VLOOKUP(②選手情報入力!H14,種目情報!$A$4:$B$121,2,FALSE),VLOOKUP(②選手情報入力!H14,種目情報!$E$4:$F$210,2,FALSE))))</f>
        <v/>
      </c>
      <c r="P6" t="str">
        <f>IF(E6="","",IF(②選手情報入力!I14="","",②選手情報入力!I14))</f>
        <v/>
      </c>
      <c r="Q6" s="36" t="str">
        <f>IF(E6="","",IF(②選手情報入力!H14="","",0))</f>
        <v/>
      </c>
      <c r="R6" t="str">
        <f>IF(E6="","",IF(②選手情報入力!H14="","",IF(I6=1,VLOOKUP(②選手情報入力!H14,種目情報!$A$4:$C$121,3,FALSE),VLOOKUP(②選手情報入力!H14,種目情報!$E$4:$G$210,3,FALSE))))</f>
        <v/>
      </c>
      <c r="S6" t="str">
        <f>IF(E6="","",IF(②選手情報入力!J14="","",IF(I6=1,VLOOKUP(②選手情報入力!J14,種目情報!$A$4:$B$121,2,FALSE),VLOOKUP(②選手情報入力!J14,種目情報!$E$4:$F$210,2,FALSE))))</f>
        <v/>
      </c>
      <c r="T6" t="str">
        <f>IF(E6="","",IF(②選手情報入力!K14="","",②選手情報入力!K14))</f>
        <v/>
      </c>
      <c r="U6" s="36" t="str">
        <f>IF(E6="","",IF(②選手情報入力!J14="","",0))</f>
        <v/>
      </c>
      <c r="V6" t="str">
        <f>IF(E6="","",IF(②選手情報入力!J14="","",IF(I6=1,VLOOKUP(②選手情報入力!J14,種目情報!$A$4:$C$121,3,FALSE),VLOOKUP(②選手情報入力!J14,種目情報!$E$4:$G$210,3,FALSE))))</f>
        <v/>
      </c>
      <c r="W6" t="str">
        <f>IF(E6="","",IF(②選手情報入力!L14="","",IF(I6=1,VLOOKUP(②選手情報入力!L14,種目情報!$A$4:$B$121,2,FALSE),VLOOKUP(②選手情報入力!L14,種目情報!$E$4:$F$210,2,FALSE))))</f>
        <v/>
      </c>
      <c r="X6" t="str">
        <f>IF(E6="","",IF(②選手情報入力!M14="","",②選手情報入力!M14))</f>
        <v/>
      </c>
      <c r="Y6" s="36" t="str">
        <f>IF(E6="","",IF(②選手情報入力!L14="","",0))</f>
        <v/>
      </c>
      <c r="Z6" t="str">
        <f>IF(E6="","",IF(②選手情報入力!L14="","",IF(I6=1,VLOOKUP(②選手情報入力!L14,種目情報!$A$4:$C$21,3,FALSE),VLOOKUP(②選手情報入力!L14,種目情報!$E$4:$G$20,3,FALSE))))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IF(E7="","",I7*1000000+①学校情報入力!$D$4*1000+②選手情報入力!A15)</f>
        <v/>
      </c>
      <c r="B7" t="str">
        <f>IF(E7="","",①学校情報入力!$D$4)</f>
        <v/>
      </c>
      <c r="E7" t="str">
        <f>IF(②選手情報入力!B15="","",②選手情報入力!B15)</f>
        <v/>
      </c>
      <c r="F7" t="str">
        <f>IF(E7="","",②選手情報入力!C15)</f>
        <v/>
      </c>
      <c r="G7" t="str">
        <f>IF(E7="","",②選手情報入力!D15)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IF(E7="","",IF(②選手情報入力!H15="","",IF(I7=1,VLOOKUP(②選手情報入力!H15,種目情報!$A$4:$B$121,2,FALSE),VLOOKUP(②選手情報入力!H15,種目情報!$E$4:$F$210,2,FALSE))))</f>
        <v/>
      </c>
      <c r="P7" t="str">
        <f>IF(E7="","",IF(②選手情報入力!I15="","",②選手情報入力!I15))</f>
        <v/>
      </c>
      <c r="Q7" s="36" t="str">
        <f>IF(E7="","",IF(②選手情報入力!H15="","",0))</f>
        <v/>
      </c>
      <c r="R7" t="str">
        <f>IF(E7="","",IF(②選手情報入力!H15="","",IF(I7=1,VLOOKUP(②選手情報入力!H15,種目情報!$A$4:$C$121,3,FALSE),VLOOKUP(②選手情報入力!H15,種目情報!$E$4:$G$210,3,FALSE))))</f>
        <v/>
      </c>
      <c r="S7" t="str">
        <f>IF(E7="","",IF(②選手情報入力!J15="","",IF(I7=1,VLOOKUP(②選手情報入力!J15,種目情報!$A$4:$B$121,2,FALSE),VLOOKUP(②選手情報入力!J15,種目情報!$E$4:$F$210,2,FALSE))))</f>
        <v/>
      </c>
      <c r="T7" t="str">
        <f>IF(E7="","",IF(②選手情報入力!K15="","",②選手情報入力!K15))</f>
        <v/>
      </c>
      <c r="U7" s="36" t="str">
        <f>IF(E7="","",IF(②選手情報入力!J15="","",0))</f>
        <v/>
      </c>
      <c r="V7" t="str">
        <f>IF(E7="","",IF(②選手情報入力!J15="","",IF(I7=1,VLOOKUP(②選手情報入力!J15,種目情報!$A$4:$C$121,3,FALSE),VLOOKUP(②選手情報入力!J15,種目情報!$E$4:$G$210,3,FALSE))))</f>
        <v/>
      </c>
      <c r="W7" t="str">
        <f>IF(E7="","",IF(②選手情報入力!L15="","",IF(I7=1,VLOOKUP(②選手情報入力!L15,種目情報!$A$4:$B$121,2,FALSE),VLOOKUP(②選手情報入力!L15,種目情報!$E$4:$F$210,2,FALSE))))</f>
        <v/>
      </c>
      <c r="X7" t="str">
        <f>IF(E7="","",IF(②選手情報入力!M15="","",②選手情報入力!M15))</f>
        <v/>
      </c>
      <c r="Y7" s="36" t="str">
        <f>IF(E7="","",IF(②選手情報入力!L15="","",0))</f>
        <v/>
      </c>
      <c r="Z7" t="str">
        <f>IF(E7="","",IF(②選手情報入力!L15="","",IF(I7=1,VLOOKUP(②選手情報入力!L15,種目情報!$A$4:$C$21,3,FALSE),VLOOKUP(②選手情報入力!L15,種目情報!$E$4:$G$20,3,FALSE))))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IF(E8="","",I8*1000000+①学校情報入力!$D$4*1000+②選手情報入力!A16)</f>
        <v/>
      </c>
      <c r="B8" t="str">
        <f>IF(E8="","",①学校情報入力!$D$4)</f>
        <v/>
      </c>
      <c r="E8" t="str">
        <f>IF(②選手情報入力!B16="","",②選手情報入力!B16)</f>
        <v/>
      </c>
      <c r="F8" t="str">
        <f>IF(E8="","",②選手情報入力!C16)</f>
        <v/>
      </c>
      <c r="G8" t="str">
        <f>IF(E8="","",②選手情報入力!D16)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IF(E8="","",IF(②選手情報入力!H16="","",IF(I8=1,VLOOKUP(②選手情報入力!H16,種目情報!$A$4:$B$121,2,FALSE),VLOOKUP(②選手情報入力!H16,種目情報!$E$4:$F$210,2,FALSE))))</f>
        <v/>
      </c>
      <c r="P8" t="str">
        <f>IF(E8="","",IF(②選手情報入力!I16="","",②選手情報入力!I16))</f>
        <v/>
      </c>
      <c r="Q8" s="36" t="str">
        <f>IF(E8="","",IF(②選手情報入力!H16="","",0))</f>
        <v/>
      </c>
      <c r="R8" t="str">
        <f>IF(E8="","",IF(②選手情報入力!H16="","",IF(I8=1,VLOOKUP(②選手情報入力!H16,種目情報!$A$4:$C$121,3,FALSE),VLOOKUP(②選手情報入力!H16,種目情報!$E$4:$G$210,3,FALSE))))</f>
        <v/>
      </c>
      <c r="S8" t="str">
        <f>IF(E8="","",IF(②選手情報入力!J16="","",IF(I8=1,VLOOKUP(②選手情報入力!J16,種目情報!$A$4:$B$121,2,FALSE),VLOOKUP(②選手情報入力!J16,種目情報!$E$4:$F$210,2,FALSE))))</f>
        <v/>
      </c>
      <c r="T8" t="str">
        <f>IF(E8="","",IF(②選手情報入力!K16="","",②選手情報入力!K16))</f>
        <v/>
      </c>
      <c r="U8" s="36" t="str">
        <f>IF(E8="","",IF(②選手情報入力!J16="","",0))</f>
        <v/>
      </c>
      <c r="V8" t="str">
        <f>IF(E8="","",IF(②選手情報入力!J16="","",IF(I8=1,VLOOKUP(②選手情報入力!J16,種目情報!$A$4:$C$121,3,FALSE),VLOOKUP(②選手情報入力!J16,種目情報!$E$4:$G$210,3,FALSE))))</f>
        <v/>
      </c>
      <c r="W8" t="str">
        <f>IF(E8="","",IF(②選手情報入力!L16="","",IF(I8=1,VLOOKUP(②選手情報入力!L16,種目情報!$A$4:$B$121,2,FALSE),VLOOKUP(②選手情報入力!L16,種目情報!$E$4:$F$210,2,FALSE))))</f>
        <v/>
      </c>
      <c r="X8" t="str">
        <f>IF(E8="","",IF(②選手情報入力!M16="","",②選手情報入力!M16))</f>
        <v/>
      </c>
      <c r="Y8" s="36" t="str">
        <f>IF(E8="","",IF(②選手情報入力!L16="","",0))</f>
        <v/>
      </c>
      <c r="Z8" t="str">
        <f>IF(E8="","",IF(②選手情報入力!L16="","",IF(I8=1,VLOOKUP(②選手情報入力!L16,種目情報!$A$4:$C$21,3,FALSE),VLOOKUP(②選手情報入力!L16,種目情報!$E$4:$G$20,3,FALSE))))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IF(E9="","",I9*1000000+①学校情報入力!$D$4*1000+②選手情報入力!A17)</f>
        <v/>
      </c>
      <c r="B9" t="str">
        <f>IF(E9="","",①学校情報入力!$D$4)</f>
        <v/>
      </c>
      <c r="E9" t="str">
        <f>IF(②選手情報入力!B17="","",②選手情報入力!B17)</f>
        <v/>
      </c>
      <c r="F9" t="str">
        <f>IF(E9="","",②選手情報入力!C17)</f>
        <v/>
      </c>
      <c r="G9" t="str">
        <f>IF(E9="","",②選手情報入力!D17)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IF(E9="","",IF(②選手情報入力!H17="","",IF(I9=1,VLOOKUP(②選手情報入力!H17,種目情報!$A$4:$B$121,2,FALSE),VLOOKUP(②選手情報入力!H17,種目情報!$E$4:$F$210,2,FALSE))))</f>
        <v/>
      </c>
      <c r="P9" t="str">
        <f>IF(E9="","",IF(②選手情報入力!I17="","",②選手情報入力!I17))</f>
        <v/>
      </c>
      <c r="Q9" s="36" t="str">
        <f>IF(E9="","",IF(②選手情報入力!H17="","",0))</f>
        <v/>
      </c>
      <c r="R9" t="str">
        <f>IF(E9="","",IF(②選手情報入力!H17="","",IF(I9=1,VLOOKUP(②選手情報入力!H17,種目情報!$A$4:$C$121,3,FALSE),VLOOKUP(②選手情報入力!H17,種目情報!$E$4:$G$210,3,FALSE))))</f>
        <v/>
      </c>
      <c r="S9" t="str">
        <f>IF(E9="","",IF(②選手情報入力!J17="","",IF(I9=1,VLOOKUP(②選手情報入力!J17,種目情報!$A$4:$B$121,2,FALSE),VLOOKUP(②選手情報入力!J17,種目情報!$E$4:$F$210,2,FALSE))))</f>
        <v/>
      </c>
      <c r="T9" t="str">
        <f>IF(E9="","",IF(②選手情報入力!K17="","",②選手情報入力!K17))</f>
        <v/>
      </c>
      <c r="U9" s="36" t="str">
        <f>IF(E9="","",IF(②選手情報入力!J17="","",0))</f>
        <v/>
      </c>
      <c r="V9" t="str">
        <f>IF(E9="","",IF(②選手情報入力!J17="","",IF(I9=1,VLOOKUP(②選手情報入力!J17,種目情報!$A$4:$C$121,3,FALSE),VLOOKUP(②選手情報入力!J17,種目情報!$E$4:$G$210,3,FALSE))))</f>
        <v/>
      </c>
      <c r="W9" t="str">
        <f>IF(E9="","",IF(②選手情報入力!L17="","",IF(I9=1,VLOOKUP(②選手情報入力!L17,種目情報!$A$4:$B$121,2,FALSE),VLOOKUP(②選手情報入力!L17,種目情報!$E$4:$F$210,2,FALSE))))</f>
        <v/>
      </c>
      <c r="X9" t="str">
        <f>IF(E9="","",IF(②選手情報入力!M17="","",②選手情報入力!M17))</f>
        <v/>
      </c>
      <c r="Y9" s="36" t="str">
        <f>IF(E9="","",IF(②選手情報入力!L17="","",0))</f>
        <v/>
      </c>
      <c r="Z9" t="str">
        <f>IF(E9="","",IF(②選手情報入力!L17="","",IF(I9=1,VLOOKUP(②選手情報入力!L17,種目情報!$A$4:$C$21,3,FALSE),VLOOKUP(②選手情報入力!L17,種目情報!$E$4:$G$20,3,FALSE))))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IF(E10="","",I10*1000000+①学校情報入力!$D$4*1000+②選手情報入力!A18)</f>
        <v/>
      </c>
      <c r="B10" t="str">
        <f>IF(E10="","",①学校情報入力!$D$4)</f>
        <v/>
      </c>
      <c r="E10" t="str">
        <f>IF(②選手情報入力!B18="","",②選手情報入力!B18)</f>
        <v/>
      </c>
      <c r="F10" t="str">
        <f>IF(E10="","",②選手情報入力!C18)</f>
        <v/>
      </c>
      <c r="G10" t="str">
        <f>IF(E10="","",②選手情報入力!D18)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IF(E10="","",IF(②選手情報入力!H18="","",IF(I10=1,VLOOKUP(②選手情報入力!H18,種目情報!$A$4:$B$121,2,FALSE),VLOOKUP(②選手情報入力!H18,種目情報!$E$4:$F$210,2,FALSE))))</f>
        <v/>
      </c>
      <c r="P10" t="str">
        <f>IF(E10="","",IF(②選手情報入力!I18="","",②選手情報入力!I18))</f>
        <v/>
      </c>
      <c r="Q10" s="36" t="str">
        <f>IF(E10="","",IF(②選手情報入力!H18="","",0))</f>
        <v/>
      </c>
      <c r="R10" t="str">
        <f>IF(E10="","",IF(②選手情報入力!H18="","",IF(I10=1,VLOOKUP(②選手情報入力!H18,種目情報!$A$4:$C$121,3,FALSE),VLOOKUP(②選手情報入力!H18,種目情報!$E$4:$G$210,3,FALSE))))</f>
        <v/>
      </c>
      <c r="S10" t="str">
        <f>IF(E10="","",IF(②選手情報入力!J18="","",IF(I10=1,VLOOKUP(②選手情報入力!J18,種目情報!$A$4:$B$121,2,FALSE),VLOOKUP(②選手情報入力!J18,種目情報!$E$4:$F$210,2,FALSE))))</f>
        <v/>
      </c>
      <c r="T10" t="str">
        <f>IF(E10="","",IF(②選手情報入力!K18="","",②選手情報入力!K18))</f>
        <v/>
      </c>
      <c r="U10" s="36" t="str">
        <f>IF(E10="","",IF(②選手情報入力!J18="","",0))</f>
        <v/>
      </c>
      <c r="V10" t="str">
        <f>IF(E10="","",IF(②選手情報入力!J18="","",IF(I10=1,VLOOKUP(②選手情報入力!J18,種目情報!$A$4:$C$121,3,FALSE),VLOOKUP(②選手情報入力!J18,種目情報!$E$4:$G$210,3,FALSE))))</f>
        <v/>
      </c>
      <c r="W10" t="str">
        <f>IF(E10="","",IF(②選手情報入力!L18="","",IF(I10=1,VLOOKUP(②選手情報入力!L18,種目情報!$A$4:$B$121,2,FALSE),VLOOKUP(②選手情報入力!L18,種目情報!$E$4:$F$210,2,FALSE))))</f>
        <v/>
      </c>
      <c r="X10" t="str">
        <f>IF(E10="","",IF(②選手情報入力!M18="","",②選手情報入力!M18))</f>
        <v/>
      </c>
      <c r="Y10" s="36" t="str">
        <f>IF(E10="","",IF(②選手情報入力!L18="","",0))</f>
        <v/>
      </c>
      <c r="Z10" t="str">
        <f>IF(E10="","",IF(②選手情報入力!L18="","",IF(I10=1,VLOOKUP(②選手情報入力!L18,種目情報!$A$4:$C$21,3,FALSE),VLOOKUP(②選手情報入力!L18,種目情報!$E$4:$G$20,3,FALSE))))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IF(E11="","",I11*1000000+①学校情報入力!$D$4*1000+②選手情報入力!A19)</f>
        <v/>
      </c>
      <c r="B11" t="str">
        <f>IF(E11="","",①学校情報入力!$D$4)</f>
        <v/>
      </c>
      <c r="E11" t="str">
        <f>IF(②選手情報入力!B19="","",②選手情報入力!B19)</f>
        <v/>
      </c>
      <c r="F11" t="str">
        <f>IF(E11="","",②選手情報入力!C19)</f>
        <v/>
      </c>
      <c r="G11" t="str">
        <f>IF(E11="","",②選手情報入力!D19)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IF(E11="","",IF(②選手情報入力!H19="","",IF(I11=1,VLOOKUP(②選手情報入力!H19,種目情報!$A$4:$B$121,2,FALSE),VLOOKUP(②選手情報入力!H19,種目情報!$E$4:$F$210,2,FALSE))))</f>
        <v/>
      </c>
      <c r="P11" t="str">
        <f>IF(E11="","",IF(②選手情報入力!I19="","",②選手情報入力!I19))</f>
        <v/>
      </c>
      <c r="Q11" s="36" t="str">
        <f>IF(E11="","",IF(②選手情報入力!H19="","",0))</f>
        <v/>
      </c>
      <c r="R11" t="str">
        <f>IF(E11="","",IF(②選手情報入力!H19="","",IF(I11=1,VLOOKUP(②選手情報入力!H19,種目情報!$A$4:$C$121,3,FALSE),VLOOKUP(②選手情報入力!H19,種目情報!$E$4:$G$210,3,FALSE))))</f>
        <v/>
      </c>
      <c r="S11" t="str">
        <f>IF(E11="","",IF(②選手情報入力!J19="","",IF(I11=1,VLOOKUP(②選手情報入力!J19,種目情報!$A$4:$B$121,2,FALSE),VLOOKUP(②選手情報入力!J19,種目情報!$E$4:$F$210,2,FALSE))))</f>
        <v/>
      </c>
      <c r="T11" t="str">
        <f>IF(E11="","",IF(②選手情報入力!K19="","",②選手情報入力!K19))</f>
        <v/>
      </c>
      <c r="U11" s="36" t="str">
        <f>IF(E11="","",IF(②選手情報入力!J19="","",0))</f>
        <v/>
      </c>
      <c r="V11" t="str">
        <f>IF(E11="","",IF(②選手情報入力!J19="","",IF(I11=1,VLOOKUP(②選手情報入力!J19,種目情報!$A$4:$C$121,3,FALSE),VLOOKUP(②選手情報入力!J19,種目情報!$E$4:$G$210,3,FALSE))))</f>
        <v/>
      </c>
      <c r="W11" t="str">
        <f>IF(E11="","",IF(②選手情報入力!L19="","",IF(I11=1,VLOOKUP(②選手情報入力!L19,種目情報!$A$4:$B$121,2,FALSE),VLOOKUP(②選手情報入力!L19,種目情報!$E$4:$F$210,2,FALSE))))</f>
        <v/>
      </c>
      <c r="X11" t="str">
        <f>IF(E11="","",IF(②選手情報入力!M19="","",②選手情報入力!M19))</f>
        <v/>
      </c>
      <c r="Y11" s="36" t="str">
        <f>IF(E11="","",IF(②選手情報入力!L19="","",0))</f>
        <v/>
      </c>
      <c r="Z11" t="str">
        <f>IF(E11="","",IF(②選手情報入力!L19="","",IF(I11=1,VLOOKUP(②選手情報入力!L19,種目情報!$A$4:$C$21,3,FALSE),VLOOKUP(②選手情報入力!L19,種目情報!$E$4:$G$20,3,FALSE))))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IF(E12="","",I12*1000000+①学校情報入力!$D$4*1000+②選手情報入力!A20)</f>
        <v/>
      </c>
      <c r="B12" t="str">
        <f>IF(E12="","",①学校情報入力!$D$4)</f>
        <v/>
      </c>
      <c r="E12" t="str">
        <f>IF(②選手情報入力!B20="","",②選手情報入力!B20)</f>
        <v/>
      </c>
      <c r="F12" t="str">
        <f>IF(E12="","",②選手情報入力!C20)</f>
        <v/>
      </c>
      <c r="G12" t="str">
        <f>IF(E12="","",②選手情報入力!D20)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IF(E12="","",IF(②選手情報入力!H20="","",IF(I12=1,VLOOKUP(②選手情報入力!H20,種目情報!$A$4:$B$121,2,FALSE),VLOOKUP(②選手情報入力!H20,種目情報!$E$4:$F$210,2,FALSE))))</f>
        <v/>
      </c>
      <c r="P12" t="str">
        <f>IF(E12="","",IF(②選手情報入力!I20="","",②選手情報入力!I20))</f>
        <v/>
      </c>
      <c r="Q12" s="36" t="str">
        <f>IF(E12="","",IF(②選手情報入力!H20="","",0))</f>
        <v/>
      </c>
      <c r="R12" t="str">
        <f>IF(E12="","",IF(②選手情報入力!H20="","",IF(I12=1,VLOOKUP(②選手情報入力!H20,種目情報!$A$4:$C$121,3,FALSE),VLOOKUP(②選手情報入力!H20,種目情報!$E$4:$G$210,3,FALSE))))</f>
        <v/>
      </c>
      <c r="S12" t="str">
        <f>IF(E12="","",IF(②選手情報入力!J20="","",IF(I12=1,VLOOKUP(②選手情報入力!J20,種目情報!$A$4:$B$121,2,FALSE),VLOOKUP(②選手情報入力!J20,種目情報!$E$4:$F$210,2,FALSE))))</f>
        <v/>
      </c>
      <c r="T12" t="str">
        <f>IF(E12="","",IF(②選手情報入力!K20="","",②選手情報入力!K20))</f>
        <v/>
      </c>
      <c r="U12" s="36" t="str">
        <f>IF(E12="","",IF(②選手情報入力!J20="","",0))</f>
        <v/>
      </c>
      <c r="V12" t="str">
        <f>IF(E12="","",IF(②選手情報入力!J20="","",IF(I12=1,VLOOKUP(②選手情報入力!J20,種目情報!$A$4:$C$121,3,FALSE),VLOOKUP(②選手情報入力!J20,種目情報!$E$4:$G$210,3,FALSE))))</f>
        <v/>
      </c>
      <c r="W12" t="str">
        <f>IF(E12="","",IF(②選手情報入力!L20="","",IF(I12=1,VLOOKUP(②選手情報入力!L20,種目情報!$A$4:$B$121,2,FALSE),VLOOKUP(②選手情報入力!L20,種目情報!$E$4:$F$210,2,FALSE))))</f>
        <v/>
      </c>
      <c r="X12" t="str">
        <f>IF(E12="","",IF(②選手情報入力!M20="","",②選手情報入力!M20))</f>
        <v/>
      </c>
      <c r="Y12" s="36" t="str">
        <f>IF(E12="","",IF(②選手情報入力!L20="","",0))</f>
        <v/>
      </c>
      <c r="Z12" t="str">
        <f>IF(E12="","",IF(②選手情報入力!L20="","",IF(I12=1,VLOOKUP(②選手情報入力!L20,種目情報!$A$4:$C$21,3,FALSE),VLOOKUP(②選手情報入力!L20,種目情報!$E$4:$G$20,3,FALSE))))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IF(E13="","",I13*1000000+①学校情報入力!$D$4*1000+②選手情報入力!A21)</f>
        <v/>
      </c>
      <c r="B13" t="str">
        <f>IF(E13="","",①学校情報入力!$D$4)</f>
        <v/>
      </c>
      <c r="E13" t="str">
        <f>IF(②選手情報入力!B21="","",②選手情報入力!B21)</f>
        <v/>
      </c>
      <c r="F13" t="str">
        <f>IF(E13="","",②選手情報入力!C21)</f>
        <v/>
      </c>
      <c r="G13" t="str">
        <f>IF(E13="","",②選手情報入力!D21)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IF(E13="","",IF(②選手情報入力!H21="","",IF(I13=1,VLOOKUP(②選手情報入力!H21,種目情報!$A$4:$B$121,2,FALSE),VLOOKUP(②選手情報入力!H21,種目情報!$E$4:$F$210,2,FALSE))))</f>
        <v/>
      </c>
      <c r="P13" t="str">
        <f>IF(E13="","",IF(②選手情報入力!I21="","",②選手情報入力!I21))</f>
        <v/>
      </c>
      <c r="Q13" s="36" t="str">
        <f>IF(E13="","",IF(②選手情報入力!H21="","",0))</f>
        <v/>
      </c>
      <c r="R13" t="str">
        <f>IF(E13="","",IF(②選手情報入力!H21="","",IF(I13=1,VLOOKUP(②選手情報入力!H21,種目情報!$A$4:$C$121,3,FALSE),VLOOKUP(②選手情報入力!H21,種目情報!$E$4:$G$210,3,FALSE))))</f>
        <v/>
      </c>
      <c r="S13" t="str">
        <f>IF(E13="","",IF(②選手情報入力!J21="","",IF(I13=1,VLOOKUP(②選手情報入力!J21,種目情報!$A$4:$B$121,2,FALSE),VLOOKUP(②選手情報入力!J21,種目情報!$E$4:$F$210,2,FALSE))))</f>
        <v/>
      </c>
      <c r="T13" t="str">
        <f>IF(E13="","",IF(②選手情報入力!K21="","",②選手情報入力!K21))</f>
        <v/>
      </c>
      <c r="U13" s="36" t="str">
        <f>IF(E13="","",IF(②選手情報入力!J21="","",0))</f>
        <v/>
      </c>
      <c r="V13" t="str">
        <f>IF(E13="","",IF(②選手情報入力!J21="","",IF(I13=1,VLOOKUP(②選手情報入力!J21,種目情報!$A$4:$C$121,3,FALSE),VLOOKUP(②選手情報入力!J21,種目情報!$E$4:$G$210,3,FALSE))))</f>
        <v/>
      </c>
      <c r="W13" t="str">
        <f>IF(E13="","",IF(②選手情報入力!L21="","",IF(I13=1,VLOOKUP(②選手情報入力!L21,種目情報!$A$4:$B$121,2,FALSE),VLOOKUP(②選手情報入力!L21,種目情報!$E$4:$F$210,2,FALSE))))</f>
        <v/>
      </c>
      <c r="X13" t="str">
        <f>IF(E13="","",IF(②選手情報入力!M21="","",②選手情報入力!M21))</f>
        <v/>
      </c>
      <c r="Y13" s="36" t="str">
        <f>IF(E13="","",IF(②選手情報入力!L21="","",0))</f>
        <v/>
      </c>
      <c r="Z13" t="str">
        <f>IF(E13="","",IF(②選手情報入力!L21="","",IF(I13=1,VLOOKUP(②選手情報入力!L21,種目情報!$A$4:$C$21,3,FALSE),VLOOKUP(②選手情報入力!L21,種目情報!$E$4:$G$20,3,FALSE))))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IF(E14="","",I14*1000000+①学校情報入力!$D$4*1000+②選手情報入力!A22)</f>
        <v/>
      </c>
      <c r="B14" t="str">
        <f>IF(E14="","",①学校情報入力!$D$4)</f>
        <v/>
      </c>
      <c r="E14" t="str">
        <f>IF(②選手情報入力!B22="","",②選手情報入力!B22)</f>
        <v/>
      </c>
      <c r="F14" t="str">
        <f>IF(E14="","",②選手情報入力!C22)</f>
        <v/>
      </c>
      <c r="G14" t="str">
        <f>IF(E14="","",②選手情報入力!D22)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IF(E14="","",IF(②選手情報入力!H22="","",IF(I14=1,VLOOKUP(②選手情報入力!H22,種目情報!$A$4:$B$121,2,FALSE),VLOOKUP(②選手情報入力!H22,種目情報!$E$4:$F$210,2,FALSE))))</f>
        <v/>
      </c>
      <c r="P14" t="str">
        <f>IF(E14="","",IF(②選手情報入力!I22="","",②選手情報入力!I22))</f>
        <v/>
      </c>
      <c r="Q14" s="36" t="str">
        <f>IF(E14="","",IF(②選手情報入力!H22="","",0))</f>
        <v/>
      </c>
      <c r="R14" t="str">
        <f>IF(E14="","",IF(②選手情報入力!H22="","",IF(I14=1,VLOOKUP(②選手情報入力!H22,種目情報!$A$4:$C$121,3,FALSE),VLOOKUP(②選手情報入力!H22,種目情報!$E$4:$G$210,3,FALSE))))</f>
        <v/>
      </c>
      <c r="S14" t="str">
        <f>IF(E14="","",IF(②選手情報入力!J22="","",IF(I14=1,VLOOKUP(②選手情報入力!J22,種目情報!$A$4:$B$121,2,FALSE),VLOOKUP(②選手情報入力!J22,種目情報!$E$4:$F$210,2,FALSE))))</f>
        <v/>
      </c>
      <c r="T14" t="str">
        <f>IF(E14="","",IF(②選手情報入力!K22="","",②選手情報入力!K22))</f>
        <v/>
      </c>
      <c r="U14" s="36" t="str">
        <f>IF(E14="","",IF(②選手情報入力!J22="","",0))</f>
        <v/>
      </c>
      <c r="V14" t="str">
        <f>IF(E14="","",IF(②選手情報入力!J22="","",IF(I14=1,VLOOKUP(②選手情報入力!J22,種目情報!$A$4:$C$121,3,FALSE),VLOOKUP(②選手情報入力!J22,種目情報!$E$4:$G$210,3,FALSE))))</f>
        <v/>
      </c>
      <c r="W14" t="str">
        <f>IF(E14="","",IF(②選手情報入力!L22="","",IF(I14=1,VLOOKUP(②選手情報入力!L22,種目情報!$A$4:$B$121,2,FALSE),VLOOKUP(②選手情報入力!L22,種目情報!$E$4:$F$210,2,FALSE))))</f>
        <v/>
      </c>
      <c r="X14" t="str">
        <f>IF(E14="","",IF(②選手情報入力!M22="","",②選手情報入力!M22))</f>
        <v/>
      </c>
      <c r="Y14" s="36" t="str">
        <f>IF(E14="","",IF(②選手情報入力!L22="","",0))</f>
        <v/>
      </c>
      <c r="Z14" t="str">
        <f>IF(E14="","",IF(②選手情報入力!L22="","",IF(I14=1,VLOOKUP(②選手情報入力!L22,種目情報!$A$4:$C$21,3,FALSE),VLOOKUP(②選手情報入力!L22,種目情報!$E$4:$G$20,3,FALSE))))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IF(E15="","",I15*1000000+①学校情報入力!$D$4*1000+②選手情報入力!A23)</f>
        <v/>
      </c>
      <c r="B15" t="str">
        <f>IF(E15="","",①学校情報入力!$D$4)</f>
        <v/>
      </c>
      <c r="E15" t="str">
        <f>IF(②選手情報入力!B23="","",②選手情報入力!B23)</f>
        <v/>
      </c>
      <c r="F15" t="str">
        <f>IF(E15="","",②選手情報入力!C23)</f>
        <v/>
      </c>
      <c r="G15" t="str">
        <f>IF(E15="","",②選手情報入力!D23)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IF(E15="","",IF(②選手情報入力!H23="","",IF(I15=1,VLOOKUP(②選手情報入力!H23,種目情報!$A$4:$B$121,2,FALSE),VLOOKUP(②選手情報入力!H23,種目情報!$E$4:$F$210,2,FALSE))))</f>
        <v/>
      </c>
      <c r="P15" t="str">
        <f>IF(E15="","",IF(②選手情報入力!I23="","",②選手情報入力!I23))</f>
        <v/>
      </c>
      <c r="Q15" s="36" t="str">
        <f>IF(E15="","",IF(②選手情報入力!H23="","",0))</f>
        <v/>
      </c>
      <c r="R15" t="str">
        <f>IF(E15="","",IF(②選手情報入力!H23="","",IF(I15=1,VLOOKUP(②選手情報入力!H23,種目情報!$A$4:$C$121,3,FALSE),VLOOKUP(②選手情報入力!H23,種目情報!$E$4:$G$210,3,FALSE))))</f>
        <v/>
      </c>
      <c r="S15" t="str">
        <f>IF(E15="","",IF(②選手情報入力!J23="","",IF(I15=1,VLOOKUP(②選手情報入力!J23,種目情報!$A$4:$B$121,2,FALSE),VLOOKUP(②選手情報入力!J23,種目情報!$E$4:$F$210,2,FALSE))))</f>
        <v/>
      </c>
      <c r="T15" t="str">
        <f>IF(E15="","",IF(②選手情報入力!K23="","",②選手情報入力!K23))</f>
        <v/>
      </c>
      <c r="U15" s="36" t="str">
        <f>IF(E15="","",IF(②選手情報入力!J23="","",0))</f>
        <v/>
      </c>
      <c r="V15" t="str">
        <f>IF(E15="","",IF(②選手情報入力!J23="","",IF(I15=1,VLOOKUP(②選手情報入力!J23,種目情報!$A$4:$C$121,3,FALSE),VLOOKUP(②選手情報入力!J23,種目情報!$E$4:$G$210,3,FALSE))))</f>
        <v/>
      </c>
      <c r="W15" t="str">
        <f>IF(E15="","",IF(②選手情報入力!L23="","",IF(I15=1,VLOOKUP(②選手情報入力!L23,種目情報!$A$4:$B$121,2,FALSE),VLOOKUP(②選手情報入力!L23,種目情報!$E$4:$F$210,2,FALSE))))</f>
        <v/>
      </c>
      <c r="X15" t="str">
        <f>IF(E15="","",IF(②選手情報入力!M23="","",②選手情報入力!M23))</f>
        <v/>
      </c>
      <c r="Y15" s="36" t="str">
        <f>IF(E15="","",IF(②選手情報入力!L23="","",0))</f>
        <v/>
      </c>
      <c r="Z15" t="str">
        <f>IF(E15="","",IF(②選手情報入力!L23="","",IF(I15=1,VLOOKUP(②選手情報入力!L23,種目情報!$A$4:$C$21,3,FALSE),VLOOKUP(②選手情報入力!L23,種目情報!$E$4:$G$20,3,FALSE))))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IF(E16="","",I16*1000000+①学校情報入力!$D$4*1000+②選手情報入力!A24)</f>
        <v/>
      </c>
      <c r="B16" t="str">
        <f>IF(E16="","",①学校情報入力!$D$4)</f>
        <v/>
      </c>
      <c r="E16" t="str">
        <f>IF(②選手情報入力!B24="","",②選手情報入力!B24)</f>
        <v/>
      </c>
      <c r="F16" t="str">
        <f>IF(E16="","",②選手情報入力!C24)</f>
        <v/>
      </c>
      <c r="G16" t="str">
        <f>IF(E16="","",②選手情報入力!D24)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IF(E16="","",IF(②選手情報入力!H24="","",IF(I16=1,VLOOKUP(②選手情報入力!H24,種目情報!$A$4:$B$121,2,FALSE),VLOOKUP(②選手情報入力!H24,種目情報!$E$4:$F$210,2,FALSE))))</f>
        <v/>
      </c>
      <c r="P16" t="str">
        <f>IF(E16="","",IF(②選手情報入力!I24="","",②選手情報入力!I24))</f>
        <v/>
      </c>
      <c r="Q16" s="36" t="str">
        <f>IF(E16="","",IF(②選手情報入力!H24="","",0))</f>
        <v/>
      </c>
      <c r="R16" t="str">
        <f>IF(E16="","",IF(②選手情報入力!H24="","",IF(I16=1,VLOOKUP(②選手情報入力!H24,種目情報!$A$4:$C$121,3,FALSE),VLOOKUP(②選手情報入力!H24,種目情報!$E$4:$G$210,3,FALSE))))</f>
        <v/>
      </c>
      <c r="S16" t="str">
        <f>IF(E16="","",IF(②選手情報入力!J24="","",IF(I16=1,VLOOKUP(②選手情報入力!J24,種目情報!$A$4:$B$121,2,FALSE),VLOOKUP(②選手情報入力!J24,種目情報!$E$4:$F$210,2,FALSE))))</f>
        <v/>
      </c>
      <c r="T16" t="str">
        <f>IF(E16="","",IF(②選手情報入力!K24="","",②選手情報入力!K24))</f>
        <v/>
      </c>
      <c r="U16" s="36" t="str">
        <f>IF(E16="","",IF(②選手情報入力!J24="","",0))</f>
        <v/>
      </c>
      <c r="V16" t="str">
        <f>IF(E16="","",IF(②選手情報入力!J24="","",IF(I16=1,VLOOKUP(②選手情報入力!J24,種目情報!$A$4:$C$121,3,FALSE),VLOOKUP(②選手情報入力!J24,種目情報!$E$4:$G$210,3,FALSE))))</f>
        <v/>
      </c>
      <c r="W16" t="str">
        <f>IF(E16="","",IF(②選手情報入力!L24="","",IF(I16=1,VLOOKUP(②選手情報入力!L24,種目情報!$A$4:$B$121,2,FALSE),VLOOKUP(②選手情報入力!L24,種目情報!$E$4:$F$210,2,FALSE))))</f>
        <v/>
      </c>
      <c r="X16" t="str">
        <f>IF(E16="","",IF(②選手情報入力!M24="","",②選手情報入力!M24))</f>
        <v/>
      </c>
      <c r="Y16" s="36" t="str">
        <f>IF(E16="","",IF(②選手情報入力!L24="","",0))</f>
        <v/>
      </c>
      <c r="Z16" t="str">
        <f>IF(E16="","",IF(②選手情報入力!L24="","",IF(I16=1,VLOOKUP(②選手情報入力!L24,種目情報!$A$4:$C$21,3,FALSE),VLOOKUP(②選手情報入力!L24,種目情報!$E$4:$G$20,3,FALSE))))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IF(E17="","",I17*1000000+①学校情報入力!$D$4*1000+②選手情報入力!A25)</f>
        <v/>
      </c>
      <c r="B17" t="str">
        <f>IF(E17="","",①学校情報入力!$D$4)</f>
        <v/>
      </c>
      <c r="E17" t="str">
        <f>IF(②選手情報入力!B25="","",②選手情報入力!B25)</f>
        <v/>
      </c>
      <c r="F17" t="str">
        <f>IF(E17="","",②選手情報入力!C25)</f>
        <v/>
      </c>
      <c r="G17" t="str">
        <f>IF(E17="","",②選手情報入力!D25)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IF(E17="","",IF(②選手情報入力!H25="","",IF(I17=1,VLOOKUP(②選手情報入力!H25,種目情報!$A$4:$B$121,2,FALSE),VLOOKUP(②選手情報入力!H25,種目情報!$E$4:$F$210,2,FALSE))))</f>
        <v/>
      </c>
      <c r="P17" t="str">
        <f>IF(E17="","",IF(②選手情報入力!I25="","",②選手情報入力!I25))</f>
        <v/>
      </c>
      <c r="Q17" s="36" t="str">
        <f>IF(E17="","",IF(②選手情報入力!H25="","",0))</f>
        <v/>
      </c>
      <c r="R17" t="str">
        <f>IF(E17="","",IF(②選手情報入力!H25="","",IF(I17=1,VLOOKUP(②選手情報入力!H25,種目情報!$A$4:$C$121,3,FALSE),VLOOKUP(②選手情報入力!H25,種目情報!$E$4:$G$210,3,FALSE))))</f>
        <v/>
      </c>
      <c r="S17" t="str">
        <f>IF(E17="","",IF(②選手情報入力!J25="","",IF(I17=1,VLOOKUP(②選手情報入力!J25,種目情報!$A$4:$B$121,2,FALSE),VLOOKUP(②選手情報入力!J25,種目情報!$E$4:$F$210,2,FALSE))))</f>
        <v/>
      </c>
      <c r="T17" t="str">
        <f>IF(E17="","",IF(②選手情報入力!K25="","",②選手情報入力!K25))</f>
        <v/>
      </c>
      <c r="U17" s="36" t="str">
        <f>IF(E17="","",IF(②選手情報入力!J25="","",0))</f>
        <v/>
      </c>
      <c r="V17" t="str">
        <f>IF(E17="","",IF(②選手情報入力!J25="","",IF(I17=1,VLOOKUP(②選手情報入力!J25,種目情報!$A$4:$C$121,3,FALSE),VLOOKUP(②選手情報入力!J25,種目情報!$E$4:$G$210,3,FALSE))))</f>
        <v/>
      </c>
      <c r="W17" t="str">
        <f>IF(E17="","",IF(②選手情報入力!L25="","",IF(I17=1,VLOOKUP(②選手情報入力!L25,種目情報!$A$4:$B$121,2,FALSE),VLOOKUP(②選手情報入力!L25,種目情報!$E$4:$F$210,2,FALSE))))</f>
        <v/>
      </c>
      <c r="X17" t="str">
        <f>IF(E17="","",IF(②選手情報入力!M25="","",②選手情報入力!M25))</f>
        <v/>
      </c>
      <c r="Y17" s="36" t="str">
        <f>IF(E17="","",IF(②選手情報入力!L25="","",0))</f>
        <v/>
      </c>
      <c r="Z17" t="str">
        <f>IF(E17="","",IF(②選手情報入力!L25="","",IF(I17=1,VLOOKUP(②選手情報入力!L25,種目情報!$A$4:$C$21,3,FALSE),VLOOKUP(②選手情報入力!L25,種目情報!$E$4:$G$20,3,FALSE))))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IF(E18="","",I18*1000000+①学校情報入力!$D$4*1000+②選手情報入力!A26)</f>
        <v/>
      </c>
      <c r="B18" t="str">
        <f>IF(E18="","",①学校情報入力!$D$4)</f>
        <v/>
      </c>
      <c r="E18" t="str">
        <f>IF(②選手情報入力!B26="","",②選手情報入力!B26)</f>
        <v/>
      </c>
      <c r="F18" t="str">
        <f>IF(E18="","",②選手情報入力!C26)</f>
        <v/>
      </c>
      <c r="G18" t="str">
        <f>IF(E18="","",②選手情報入力!D26)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IF(E18="","",IF(②選手情報入力!H26="","",IF(I18=1,VLOOKUP(②選手情報入力!H26,種目情報!$A$4:$B$121,2,FALSE),VLOOKUP(②選手情報入力!H26,種目情報!$E$4:$F$210,2,FALSE))))</f>
        <v/>
      </c>
      <c r="P18" t="str">
        <f>IF(E18="","",IF(②選手情報入力!I26="","",②選手情報入力!I26))</f>
        <v/>
      </c>
      <c r="Q18" s="36" t="str">
        <f>IF(E18="","",IF(②選手情報入力!H26="","",0))</f>
        <v/>
      </c>
      <c r="R18" t="str">
        <f>IF(E18="","",IF(②選手情報入力!H26="","",IF(I18=1,VLOOKUP(②選手情報入力!H26,種目情報!$A$4:$C$121,3,FALSE),VLOOKUP(②選手情報入力!H26,種目情報!$E$4:$G$210,3,FALSE))))</f>
        <v/>
      </c>
      <c r="S18" t="str">
        <f>IF(E18="","",IF(②選手情報入力!J26="","",IF(I18=1,VLOOKUP(②選手情報入力!J26,種目情報!$A$4:$B$121,2,FALSE),VLOOKUP(②選手情報入力!J26,種目情報!$E$4:$F$210,2,FALSE))))</f>
        <v/>
      </c>
      <c r="T18" t="str">
        <f>IF(E18="","",IF(②選手情報入力!K26="","",②選手情報入力!K26))</f>
        <v/>
      </c>
      <c r="U18" s="36" t="str">
        <f>IF(E18="","",IF(②選手情報入力!J26="","",0))</f>
        <v/>
      </c>
      <c r="V18" t="str">
        <f>IF(E18="","",IF(②選手情報入力!J26="","",IF(I18=1,VLOOKUP(②選手情報入力!J26,種目情報!$A$4:$C$121,3,FALSE),VLOOKUP(②選手情報入力!J26,種目情報!$E$4:$G$210,3,FALSE))))</f>
        <v/>
      </c>
      <c r="W18" t="str">
        <f>IF(E18="","",IF(②選手情報入力!L26="","",IF(I18=1,VLOOKUP(②選手情報入力!L26,種目情報!$A$4:$B$121,2,FALSE),VLOOKUP(②選手情報入力!L26,種目情報!$E$4:$F$210,2,FALSE))))</f>
        <v/>
      </c>
      <c r="X18" t="str">
        <f>IF(E18="","",IF(②選手情報入力!M26="","",②選手情報入力!M26))</f>
        <v/>
      </c>
      <c r="Y18" s="36" t="str">
        <f>IF(E18="","",IF(②選手情報入力!L26="","",0))</f>
        <v/>
      </c>
      <c r="Z18" t="str">
        <f>IF(E18="","",IF(②選手情報入力!L26="","",IF(I18=1,VLOOKUP(②選手情報入力!L26,種目情報!$A$4:$C$21,3,FALSE),VLOOKUP(②選手情報入力!L26,種目情報!$E$4:$G$20,3,FALSE))))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IF(E19="","",I19*1000000+①学校情報入力!$D$4*1000+②選手情報入力!A27)</f>
        <v/>
      </c>
      <c r="B19" t="str">
        <f>IF(E19="","",①学校情報入力!$D$4)</f>
        <v/>
      </c>
      <c r="E19" t="str">
        <f>IF(②選手情報入力!B27="","",②選手情報入力!B27)</f>
        <v/>
      </c>
      <c r="F19" t="str">
        <f>IF(E19="","",②選手情報入力!C27)</f>
        <v/>
      </c>
      <c r="G19" t="str">
        <f>IF(E19="","",②選手情報入力!D27)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IF(E19="","",IF(②選手情報入力!H27="","",IF(I19=1,VLOOKUP(②選手情報入力!H27,種目情報!$A$4:$B$121,2,FALSE),VLOOKUP(②選手情報入力!H27,種目情報!$E$4:$F$210,2,FALSE))))</f>
        <v/>
      </c>
      <c r="P19" t="str">
        <f>IF(E19="","",IF(②選手情報入力!I27="","",②選手情報入力!I27))</f>
        <v/>
      </c>
      <c r="Q19" s="36" t="str">
        <f>IF(E19="","",IF(②選手情報入力!H27="","",0))</f>
        <v/>
      </c>
      <c r="R19" t="str">
        <f>IF(E19="","",IF(②選手情報入力!H27="","",IF(I19=1,VLOOKUP(②選手情報入力!H27,種目情報!$A$4:$C$121,3,FALSE),VLOOKUP(②選手情報入力!H27,種目情報!$E$4:$G$210,3,FALSE))))</f>
        <v/>
      </c>
      <c r="S19" t="str">
        <f>IF(E19="","",IF(②選手情報入力!J27="","",IF(I19=1,VLOOKUP(②選手情報入力!J27,種目情報!$A$4:$B$121,2,FALSE),VLOOKUP(②選手情報入力!J27,種目情報!$E$4:$F$210,2,FALSE))))</f>
        <v/>
      </c>
      <c r="T19" t="str">
        <f>IF(E19="","",IF(②選手情報入力!K27="","",②選手情報入力!K27))</f>
        <v/>
      </c>
      <c r="U19" s="36" t="str">
        <f>IF(E19="","",IF(②選手情報入力!J27="","",0))</f>
        <v/>
      </c>
      <c r="V19" t="str">
        <f>IF(E19="","",IF(②選手情報入力!J27="","",IF(I19=1,VLOOKUP(②選手情報入力!J27,種目情報!$A$4:$C$121,3,FALSE),VLOOKUP(②選手情報入力!J27,種目情報!$E$4:$G$210,3,FALSE))))</f>
        <v/>
      </c>
      <c r="W19" t="str">
        <f>IF(E19="","",IF(②選手情報入力!L27="","",IF(I19=1,VLOOKUP(②選手情報入力!L27,種目情報!$A$4:$B$121,2,FALSE),VLOOKUP(②選手情報入力!L27,種目情報!$E$4:$F$210,2,FALSE))))</f>
        <v/>
      </c>
      <c r="X19" t="str">
        <f>IF(E19="","",IF(②選手情報入力!M27="","",②選手情報入力!M27))</f>
        <v/>
      </c>
      <c r="Y19" s="36" t="str">
        <f>IF(E19="","",IF(②選手情報入力!L27="","",0))</f>
        <v/>
      </c>
      <c r="Z19" t="str">
        <f>IF(E19="","",IF(②選手情報入力!L27="","",IF(I19=1,VLOOKUP(②選手情報入力!L27,種目情報!$A$4:$C$21,3,FALSE),VLOOKUP(②選手情報入力!L27,種目情報!$E$4:$G$20,3,FALSE))))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IF(E20="","",I20*1000000+①学校情報入力!$D$4*1000+②選手情報入力!A28)</f>
        <v/>
      </c>
      <c r="B20" t="str">
        <f>IF(E20="","",①学校情報入力!$D$4)</f>
        <v/>
      </c>
      <c r="E20" t="str">
        <f>IF(②選手情報入力!B28="","",②選手情報入力!B28)</f>
        <v/>
      </c>
      <c r="F20" t="str">
        <f>IF(E20="","",②選手情報入力!C28)</f>
        <v/>
      </c>
      <c r="G20" t="str">
        <f>IF(E20="","",②選手情報入力!D28)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IF(E20="","",IF(②選手情報入力!H28="","",IF(I20=1,VLOOKUP(②選手情報入力!H28,種目情報!$A$4:$B$121,2,FALSE),VLOOKUP(②選手情報入力!H28,種目情報!$E$4:$F$210,2,FALSE))))</f>
        <v/>
      </c>
      <c r="P20" t="str">
        <f>IF(E20="","",IF(②選手情報入力!I28="","",②選手情報入力!I28))</f>
        <v/>
      </c>
      <c r="Q20" s="36" t="str">
        <f>IF(E20="","",IF(②選手情報入力!H28="","",0))</f>
        <v/>
      </c>
      <c r="R20" t="str">
        <f>IF(E20="","",IF(②選手情報入力!H28="","",IF(I20=1,VLOOKUP(②選手情報入力!H28,種目情報!$A$4:$C$121,3,FALSE),VLOOKUP(②選手情報入力!H28,種目情報!$E$4:$G$210,3,FALSE))))</f>
        <v/>
      </c>
      <c r="S20" t="str">
        <f>IF(E20="","",IF(②選手情報入力!J28="","",IF(I20=1,VLOOKUP(②選手情報入力!J28,種目情報!$A$4:$B$121,2,FALSE),VLOOKUP(②選手情報入力!J28,種目情報!$E$4:$F$210,2,FALSE))))</f>
        <v/>
      </c>
      <c r="T20" t="str">
        <f>IF(E20="","",IF(②選手情報入力!K28="","",②選手情報入力!K28))</f>
        <v/>
      </c>
      <c r="U20" s="36" t="str">
        <f>IF(E20="","",IF(②選手情報入力!J28="","",0))</f>
        <v/>
      </c>
      <c r="V20" t="str">
        <f>IF(E20="","",IF(②選手情報入力!J28="","",IF(I20=1,VLOOKUP(②選手情報入力!J28,種目情報!$A$4:$C$121,3,FALSE),VLOOKUP(②選手情報入力!J28,種目情報!$E$4:$G$210,3,FALSE))))</f>
        <v/>
      </c>
      <c r="W20" t="str">
        <f>IF(E20="","",IF(②選手情報入力!L28="","",IF(I20=1,VLOOKUP(②選手情報入力!L28,種目情報!$A$4:$B$121,2,FALSE),VLOOKUP(②選手情報入力!L28,種目情報!$E$4:$F$210,2,FALSE))))</f>
        <v/>
      </c>
      <c r="X20" t="str">
        <f>IF(E20="","",IF(②選手情報入力!M28="","",②選手情報入力!M28))</f>
        <v/>
      </c>
      <c r="Y20" s="36" t="str">
        <f>IF(E20="","",IF(②選手情報入力!L28="","",0))</f>
        <v/>
      </c>
      <c r="Z20" t="str">
        <f>IF(E20="","",IF(②選手情報入力!L28="","",IF(I20=1,VLOOKUP(②選手情報入力!L28,種目情報!$A$4:$C$21,3,FALSE),VLOOKUP(②選手情報入力!L28,種目情報!$E$4:$G$20,3,FALSE))))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IF(E21="","",I21*1000000+①学校情報入力!$D$4*1000+②選手情報入力!A29)</f>
        <v/>
      </c>
      <c r="B21" t="str">
        <f>IF(E21="","",①学校情報入力!$D$4)</f>
        <v/>
      </c>
      <c r="E21" t="str">
        <f>IF(②選手情報入力!B29="","",②選手情報入力!B29)</f>
        <v/>
      </c>
      <c r="F21" t="str">
        <f>IF(E21="","",②選手情報入力!C29)</f>
        <v/>
      </c>
      <c r="G21" t="str">
        <f>IF(E21="","",②選手情報入力!D29)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IF(E21="","",IF(②選手情報入力!H29="","",IF(I21=1,VLOOKUP(②選手情報入力!H29,種目情報!$A$4:$B$121,2,FALSE),VLOOKUP(②選手情報入力!H29,種目情報!$E$4:$F$210,2,FALSE))))</f>
        <v/>
      </c>
      <c r="P21" t="str">
        <f>IF(E21="","",IF(②選手情報入力!I29="","",②選手情報入力!I29))</f>
        <v/>
      </c>
      <c r="Q21" s="36" t="str">
        <f>IF(E21="","",IF(②選手情報入力!H29="","",0))</f>
        <v/>
      </c>
      <c r="R21" t="str">
        <f>IF(E21="","",IF(②選手情報入力!H29="","",IF(I21=1,VLOOKUP(②選手情報入力!H29,種目情報!$A$4:$C$121,3,FALSE),VLOOKUP(②選手情報入力!H29,種目情報!$E$4:$G$210,3,FALSE))))</f>
        <v/>
      </c>
      <c r="S21" t="str">
        <f>IF(E21="","",IF(②選手情報入力!J29="","",IF(I21=1,VLOOKUP(②選手情報入力!J29,種目情報!$A$4:$B$121,2,FALSE),VLOOKUP(②選手情報入力!J29,種目情報!$E$4:$F$210,2,FALSE))))</f>
        <v/>
      </c>
      <c r="T21" t="str">
        <f>IF(E21="","",IF(②選手情報入力!K29="","",②選手情報入力!K29))</f>
        <v/>
      </c>
      <c r="U21" s="36" t="str">
        <f>IF(E21="","",IF(②選手情報入力!J29="","",0))</f>
        <v/>
      </c>
      <c r="V21" t="str">
        <f>IF(E21="","",IF(②選手情報入力!J29="","",IF(I21=1,VLOOKUP(②選手情報入力!J29,種目情報!$A$4:$C$121,3,FALSE),VLOOKUP(②選手情報入力!J29,種目情報!$E$4:$G$210,3,FALSE))))</f>
        <v/>
      </c>
      <c r="W21" t="str">
        <f>IF(E21="","",IF(②選手情報入力!L29="","",IF(I21=1,VLOOKUP(②選手情報入力!L29,種目情報!$A$4:$B$121,2,FALSE),VLOOKUP(②選手情報入力!L29,種目情報!$E$4:$F$210,2,FALSE))))</f>
        <v/>
      </c>
      <c r="X21" t="str">
        <f>IF(E21="","",IF(②選手情報入力!M29="","",②選手情報入力!M29))</f>
        <v/>
      </c>
      <c r="Y21" s="36" t="str">
        <f>IF(E21="","",IF(②選手情報入力!L29="","",0))</f>
        <v/>
      </c>
      <c r="Z21" t="str">
        <f>IF(E21="","",IF(②選手情報入力!L29="","",IF(I21=1,VLOOKUP(②選手情報入力!L29,種目情報!$A$4:$C$21,3,FALSE),VLOOKUP(②選手情報入力!L29,種目情報!$E$4:$G$20,3,FALSE))))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IF(E22="","",I22*1000000+①学校情報入力!$D$4*1000+②選手情報入力!A30)</f>
        <v/>
      </c>
      <c r="B22" t="str">
        <f>IF(E22="","",①学校情報入力!$D$4)</f>
        <v/>
      </c>
      <c r="E22" t="str">
        <f>IF(②選手情報入力!B30="","",②選手情報入力!B30)</f>
        <v/>
      </c>
      <c r="F22" t="str">
        <f>IF(E22="","",②選手情報入力!C30)</f>
        <v/>
      </c>
      <c r="G22" t="str">
        <f>IF(E22="","",②選手情報入力!D30)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IF(E22="","",IF(②選手情報入力!H30="","",IF(I22=1,VLOOKUP(②選手情報入力!H30,種目情報!$A$4:$B$121,2,FALSE),VLOOKUP(②選手情報入力!H30,種目情報!$E$4:$F$210,2,FALSE))))</f>
        <v/>
      </c>
      <c r="P22" t="str">
        <f>IF(E22="","",IF(②選手情報入力!I30="","",②選手情報入力!I30))</f>
        <v/>
      </c>
      <c r="Q22" s="36" t="str">
        <f>IF(E22="","",IF(②選手情報入力!H30="","",0))</f>
        <v/>
      </c>
      <c r="R22" t="str">
        <f>IF(E22="","",IF(②選手情報入力!H30="","",IF(I22=1,VLOOKUP(②選手情報入力!H30,種目情報!$A$4:$C$121,3,FALSE),VLOOKUP(②選手情報入力!H30,種目情報!$E$4:$G$210,3,FALSE))))</f>
        <v/>
      </c>
      <c r="S22" t="str">
        <f>IF(E22="","",IF(②選手情報入力!J30="","",IF(I22=1,VLOOKUP(②選手情報入力!J30,種目情報!$A$4:$B$121,2,FALSE),VLOOKUP(②選手情報入力!J30,種目情報!$E$4:$F$210,2,FALSE))))</f>
        <v/>
      </c>
      <c r="T22" t="str">
        <f>IF(E22="","",IF(②選手情報入力!K30="","",②選手情報入力!K30))</f>
        <v/>
      </c>
      <c r="U22" s="36" t="str">
        <f>IF(E22="","",IF(②選手情報入力!J30="","",0))</f>
        <v/>
      </c>
      <c r="V22" t="str">
        <f>IF(E22="","",IF(②選手情報入力!J30="","",IF(I22=1,VLOOKUP(②選手情報入力!J30,種目情報!$A$4:$C$121,3,FALSE),VLOOKUP(②選手情報入力!J30,種目情報!$E$4:$G$210,3,FALSE))))</f>
        <v/>
      </c>
      <c r="W22" t="str">
        <f>IF(E22="","",IF(②選手情報入力!L30="","",IF(I22=1,VLOOKUP(②選手情報入力!L30,種目情報!$A$4:$B$121,2,FALSE),VLOOKUP(②選手情報入力!L30,種目情報!$E$4:$F$210,2,FALSE))))</f>
        <v/>
      </c>
      <c r="X22" t="str">
        <f>IF(E22="","",IF(②選手情報入力!M30="","",②選手情報入力!M30))</f>
        <v/>
      </c>
      <c r="Y22" s="36" t="str">
        <f>IF(E22="","",IF(②選手情報入力!L30="","",0))</f>
        <v/>
      </c>
      <c r="Z22" t="str">
        <f>IF(E22="","",IF(②選手情報入力!L30="","",IF(I22=1,VLOOKUP(②選手情報入力!L30,種目情報!$A$4:$C$21,3,FALSE),VLOOKUP(②選手情報入力!L30,種目情報!$E$4:$G$20,3,FALSE))))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IF(E23="","",I23*1000000+①学校情報入力!$D$4*1000+②選手情報入力!A31)</f>
        <v/>
      </c>
      <c r="B23" t="str">
        <f>IF(E23="","",①学校情報入力!$D$4)</f>
        <v/>
      </c>
      <c r="E23" t="str">
        <f>IF(②選手情報入力!B31="","",②選手情報入力!B31)</f>
        <v/>
      </c>
      <c r="F23" t="str">
        <f>IF(E23="","",②選手情報入力!C31)</f>
        <v/>
      </c>
      <c r="G23" t="str">
        <f>IF(E23="","",②選手情報入力!D31)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IF(E23="","",IF(②選手情報入力!H31="","",IF(I23=1,VLOOKUP(②選手情報入力!H31,種目情報!$A$4:$B$121,2,FALSE),VLOOKUP(②選手情報入力!H31,種目情報!$E$4:$F$210,2,FALSE))))</f>
        <v/>
      </c>
      <c r="P23" t="str">
        <f>IF(E23="","",IF(②選手情報入力!I31="","",②選手情報入力!I31))</f>
        <v/>
      </c>
      <c r="Q23" s="36" t="str">
        <f>IF(E23="","",IF(②選手情報入力!H31="","",0))</f>
        <v/>
      </c>
      <c r="R23" t="str">
        <f>IF(E23="","",IF(②選手情報入力!H31="","",IF(I23=1,VLOOKUP(②選手情報入力!H31,種目情報!$A$4:$C$121,3,FALSE),VLOOKUP(②選手情報入力!H31,種目情報!$E$4:$G$210,3,FALSE))))</f>
        <v/>
      </c>
      <c r="S23" t="str">
        <f>IF(E23="","",IF(②選手情報入力!J31="","",IF(I23=1,VLOOKUP(②選手情報入力!J31,種目情報!$A$4:$B$121,2,FALSE),VLOOKUP(②選手情報入力!J31,種目情報!$E$4:$F$210,2,FALSE))))</f>
        <v/>
      </c>
      <c r="T23" t="str">
        <f>IF(E23="","",IF(②選手情報入力!K31="","",②選手情報入力!K31))</f>
        <v/>
      </c>
      <c r="U23" s="36" t="str">
        <f>IF(E23="","",IF(②選手情報入力!J31="","",0))</f>
        <v/>
      </c>
      <c r="V23" t="str">
        <f>IF(E23="","",IF(②選手情報入力!J31="","",IF(I23=1,VLOOKUP(②選手情報入力!J31,種目情報!$A$4:$C$121,3,FALSE),VLOOKUP(②選手情報入力!J31,種目情報!$E$4:$G$210,3,FALSE))))</f>
        <v/>
      </c>
      <c r="W23" t="str">
        <f>IF(E23="","",IF(②選手情報入力!L31="","",IF(I23=1,VLOOKUP(②選手情報入力!L31,種目情報!$A$4:$B$121,2,FALSE),VLOOKUP(②選手情報入力!L31,種目情報!$E$4:$F$210,2,FALSE))))</f>
        <v/>
      </c>
      <c r="X23" t="str">
        <f>IF(E23="","",IF(②選手情報入力!M31="","",②選手情報入力!M31))</f>
        <v/>
      </c>
      <c r="Y23" s="36" t="str">
        <f>IF(E23="","",IF(②選手情報入力!L31="","",0))</f>
        <v/>
      </c>
      <c r="Z23" t="str">
        <f>IF(E23="","",IF(②選手情報入力!L31="","",IF(I23=1,VLOOKUP(②選手情報入力!L31,種目情報!$A$4:$C$21,3,FALSE),VLOOKUP(②選手情報入力!L31,種目情報!$E$4:$G$20,3,FALSE))))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IF(E24="","",I24*1000000+①学校情報入力!$D$4*1000+②選手情報入力!A32)</f>
        <v/>
      </c>
      <c r="B24" t="str">
        <f>IF(E24="","",①学校情報入力!$D$4)</f>
        <v/>
      </c>
      <c r="E24" t="str">
        <f>IF(②選手情報入力!B32="","",②選手情報入力!B32)</f>
        <v/>
      </c>
      <c r="F24" t="str">
        <f>IF(E24="","",②選手情報入力!C32)</f>
        <v/>
      </c>
      <c r="G24" t="str">
        <f>IF(E24="","",②選手情報入力!D32)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IF(E24="","",IF(②選手情報入力!H32="","",IF(I24=1,VLOOKUP(②選手情報入力!H32,種目情報!$A$4:$B$121,2,FALSE),VLOOKUP(②選手情報入力!H32,種目情報!$E$4:$F$210,2,FALSE))))</f>
        <v/>
      </c>
      <c r="P24" t="str">
        <f>IF(E24="","",IF(②選手情報入力!I32="","",②選手情報入力!I32))</f>
        <v/>
      </c>
      <c r="Q24" s="36" t="str">
        <f>IF(E24="","",IF(②選手情報入力!H32="","",0))</f>
        <v/>
      </c>
      <c r="R24" t="str">
        <f>IF(E24="","",IF(②選手情報入力!H32="","",IF(I24=1,VLOOKUP(②選手情報入力!H32,種目情報!$A$4:$C$121,3,FALSE),VLOOKUP(②選手情報入力!H32,種目情報!$E$4:$G$210,3,FALSE))))</f>
        <v/>
      </c>
      <c r="S24" t="str">
        <f>IF(E24="","",IF(②選手情報入力!J32="","",IF(I24=1,VLOOKUP(②選手情報入力!J32,種目情報!$A$4:$B$121,2,FALSE),VLOOKUP(②選手情報入力!J32,種目情報!$E$4:$F$210,2,FALSE))))</f>
        <v/>
      </c>
      <c r="T24" t="str">
        <f>IF(E24="","",IF(②選手情報入力!K32="","",②選手情報入力!K32))</f>
        <v/>
      </c>
      <c r="U24" s="36" t="str">
        <f>IF(E24="","",IF(②選手情報入力!J32="","",0))</f>
        <v/>
      </c>
      <c r="V24" t="str">
        <f>IF(E24="","",IF(②選手情報入力!J32="","",IF(I24=1,VLOOKUP(②選手情報入力!J32,種目情報!$A$4:$C$121,3,FALSE),VLOOKUP(②選手情報入力!J32,種目情報!$E$4:$G$210,3,FALSE))))</f>
        <v/>
      </c>
      <c r="W24" t="str">
        <f>IF(E24="","",IF(②選手情報入力!L32="","",IF(I24=1,VLOOKUP(②選手情報入力!L32,種目情報!$A$4:$B$121,2,FALSE),VLOOKUP(②選手情報入力!L32,種目情報!$E$4:$F$210,2,FALSE))))</f>
        <v/>
      </c>
      <c r="X24" t="str">
        <f>IF(E24="","",IF(②選手情報入力!M32="","",②選手情報入力!M32))</f>
        <v/>
      </c>
      <c r="Y24" s="36" t="str">
        <f>IF(E24="","",IF(②選手情報入力!L32="","",0))</f>
        <v/>
      </c>
      <c r="Z24" t="str">
        <f>IF(E24="","",IF(②選手情報入力!L32="","",IF(I24=1,VLOOKUP(②選手情報入力!L32,種目情報!$A$4:$C$21,3,FALSE),VLOOKUP(②選手情報入力!L32,種目情報!$E$4:$G$20,3,FALSE))))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IF(E25="","",I25*1000000+①学校情報入力!$D$4*1000+②選手情報入力!A33)</f>
        <v/>
      </c>
      <c r="B25" t="str">
        <f>IF(E25="","",①学校情報入力!$D$4)</f>
        <v/>
      </c>
      <c r="E25" t="str">
        <f>IF(②選手情報入力!B33="","",②選手情報入力!B33)</f>
        <v/>
      </c>
      <c r="F25" t="str">
        <f>IF(E25="","",②選手情報入力!C33)</f>
        <v/>
      </c>
      <c r="G25" t="str">
        <f>IF(E25="","",②選手情報入力!D33)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IF(E25="","",IF(②選手情報入力!H33="","",IF(I25=1,VLOOKUP(②選手情報入力!H33,種目情報!$A$4:$B$121,2,FALSE),VLOOKUP(②選手情報入力!H33,種目情報!$E$4:$F$210,2,FALSE))))</f>
        <v/>
      </c>
      <c r="P25" t="str">
        <f>IF(E25="","",IF(②選手情報入力!I33="","",②選手情報入力!I33))</f>
        <v/>
      </c>
      <c r="Q25" s="36" t="str">
        <f>IF(E25="","",IF(②選手情報入力!H33="","",0))</f>
        <v/>
      </c>
      <c r="R25" t="str">
        <f>IF(E25="","",IF(②選手情報入力!H33="","",IF(I25=1,VLOOKUP(②選手情報入力!H33,種目情報!$A$4:$C$121,3,FALSE),VLOOKUP(②選手情報入力!H33,種目情報!$E$4:$G$210,3,FALSE))))</f>
        <v/>
      </c>
      <c r="S25" t="str">
        <f>IF(E25="","",IF(②選手情報入力!J33="","",IF(I25=1,VLOOKUP(②選手情報入力!J33,種目情報!$A$4:$B$121,2,FALSE),VLOOKUP(②選手情報入力!J33,種目情報!$E$4:$F$210,2,FALSE))))</f>
        <v/>
      </c>
      <c r="T25" t="str">
        <f>IF(E25="","",IF(②選手情報入力!K33="","",②選手情報入力!K33))</f>
        <v/>
      </c>
      <c r="U25" s="36" t="str">
        <f>IF(E25="","",IF(②選手情報入力!J33="","",0))</f>
        <v/>
      </c>
      <c r="V25" t="str">
        <f>IF(E25="","",IF(②選手情報入力!J33="","",IF(I25=1,VLOOKUP(②選手情報入力!J33,種目情報!$A$4:$C$121,3,FALSE),VLOOKUP(②選手情報入力!J33,種目情報!$E$4:$G$210,3,FALSE))))</f>
        <v/>
      </c>
      <c r="W25" t="str">
        <f>IF(E25="","",IF(②選手情報入力!L33="","",IF(I25=1,VLOOKUP(②選手情報入力!L33,種目情報!$A$4:$B$121,2,FALSE),VLOOKUP(②選手情報入力!L33,種目情報!$E$4:$F$210,2,FALSE))))</f>
        <v/>
      </c>
      <c r="X25" t="str">
        <f>IF(E25="","",IF(②選手情報入力!M33="","",②選手情報入力!M33))</f>
        <v/>
      </c>
      <c r="Y25" s="36" t="str">
        <f>IF(E25="","",IF(②選手情報入力!L33="","",0))</f>
        <v/>
      </c>
      <c r="Z25" t="str">
        <f>IF(E25="","",IF(②選手情報入力!L33="","",IF(I25=1,VLOOKUP(②選手情報入力!L33,種目情報!$A$4:$C$21,3,FALSE),VLOOKUP(②選手情報入力!L33,種目情報!$E$4:$G$20,3,FALSE))))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IF(E26="","",I26*1000000+①学校情報入力!$D$4*1000+②選手情報入力!A34)</f>
        <v/>
      </c>
      <c r="B26" t="str">
        <f>IF(E26="","",①学校情報入力!$D$4)</f>
        <v/>
      </c>
      <c r="E26" t="str">
        <f>IF(②選手情報入力!B34="","",②選手情報入力!B34)</f>
        <v/>
      </c>
      <c r="F26" t="str">
        <f>IF(E26="","",②選手情報入力!C34)</f>
        <v/>
      </c>
      <c r="G26" t="str">
        <f>IF(E26="","",②選手情報入力!D34)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IF(E26="","",IF(②選手情報入力!H34="","",IF(I26=1,VLOOKUP(②選手情報入力!H34,種目情報!$A$4:$B$121,2,FALSE),VLOOKUP(②選手情報入力!H34,種目情報!$E$4:$F$210,2,FALSE))))</f>
        <v/>
      </c>
      <c r="P26" t="str">
        <f>IF(E26="","",IF(②選手情報入力!I34="","",②選手情報入力!I34))</f>
        <v/>
      </c>
      <c r="Q26" s="36" t="str">
        <f>IF(E26="","",IF(②選手情報入力!H34="","",0))</f>
        <v/>
      </c>
      <c r="R26" t="str">
        <f>IF(E26="","",IF(②選手情報入力!H34="","",IF(I26=1,VLOOKUP(②選手情報入力!H34,種目情報!$A$4:$C$121,3,FALSE),VLOOKUP(②選手情報入力!H34,種目情報!$E$4:$G$210,3,FALSE))))</f>
        <v/>
      </c>
      <c r="S26" t="str">
        <f>IF(E26="","",IF(②選手情報入力!J34="","",IF(I26=1,VLOOKUP(②選手情報入力!J34,種目情報!$A$4:$B$121,2,FALSE),VLOOKUP(②選手情報入力!J34,種目情報!$E$4:$F$210,2,FALSE))))</f>
        <v/>
      </c>
      <c r="T26" t="str">
        <f>IF(E26="","",IF(②選手情報入力!K34="","",②選手情報入力!K34))</f>
        <v/>
      </c>
      <c r="U26" s="36" t="str">
        <f>IF(E26="","",IF(②選手情報入力!J34="","",0))</f>
        <v/>
      </c>
      <c r="V26" t="str">
        <f>IF(E26="","",IF(②選手情報入力!J34="","",IF(I26=1,VLOOKUP(②選手情報入力!J34,種目情報!$A$4:$C$121,3,FALSE),VLOOKUP(②選手情報入力!J34,種目情報!$E$4:$G$210,3,FALSE))))</f>
        <v/>
      </c>
      <c r="W26" t="str">
        <f>IF(E26="","",IF(②選手情報入力!L34="","",IF(I26=1,VLOOKUP(②選手情報入力!L34,種目情報!$A$4:$B$121,2,FALSE),VLOOKUP(②選手情報入力!L34,種目情報!$E$4:$F$210,2,FALSE))))</f>
        <v/>
      </c>
      <c r="X26" t="str">
        <f>IF(E26="","",IF(②選手情報入力!M34="","",②選手情報入力!M34))</f>
        <v/>
      </c>
      <c r="Y26" s="36" t="str">
        <f>IF(E26="","",IF(②選手情報入力!L34="","",0))</f>
        <v/>
      </c>
      <c r="Z26" t="str">
        <f>IF(E26="","",IF(②選手情報入力!L34="","",IF(I26=1,VLOOKUP(②選手情報入力!L34,種目情報!$A$4:$C$21,3,FALSE),VLOOKUP(②選手情報入力!L34,種目情報!$E$4:$G$20,3,FALSE))))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IF(E27="","",I27*1000000+①学校情報入力!$D$4*1000+②選手情報入力!A35)</f>
        <v/>
      </c>
      <c r="B27" t="str">
        <f>IF(E27="","",①学校情報入力!$D$4)</f>
        <v/>
      </c>
      <c r="E27" t="str">
        <f>IF(②選手情報入力!B35="","",②選手情報入力!B35)</f>
        <v/>
      </c>
      <c r="F27" t="str">
        <f>IF(E27="","",②選手情報入力!C35)</f>
        <v/>
      </c>
      <c r="G27" t="str">
        <f>IF(E27="","",②選手情報入力!D35)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IF(E27="","",IF(②選手情報入力!H35="","",IF(I27=1,VLOOKUP(②選手情報入力!H35,種目情報!$A$4:$B$121,2,FALSE),VLOOKUP(②選手情報入力!H35,種目情報!$E$4:$F$210,2,FALSE))))</f>
        <v/>
      </c>
      <c r="P27" t="str">
        <f>IF(E27="","",IF(②選手情報入力!I35="","",②選手情報入力!I35))</f>
        <v/>
      </c>
      <c r="Q27" s="36" t="str">
        <f>IF(E27="","",IF(②選手情報入力!H35="","",0))</f>
        <v/>
      </c>
      <c r="R27" t="str">
        <f>IF(E27="","",IF(②選手情報入力!H35="","",IF(I27=1,VLOOKUP(②選手情報入力!H35,種目情報!$A$4:$C$121,3,FALSE),VLOOKUP(②選手情報入力!H35,種目情報!$E$4:$G$210,3,FALSE))))</f>
        <v/>
      </c>
      <c r="S27" t="str">
        <f>IF(E27="","",IF(②選手情報入力!J35="","",IF(I27=1,VLOOKUP(②選手情報入力!J35,種目情報!$A$4:$B$121,2,FALSE),VLOOKUP(②選手情報入力!J35,種目情報!$E$4:$F$210,2,FALSE))))</f>
        <v/>
      </c>
      <c r="T27" t="str">
        <f>IF(E27="","",IF(②選手情報入力!K35="","",②選手情報入力!K35))</f>
        <v/>
      </c>
      <c r="U27" s="36" t="str">
        <f>IF(E27="","",IF(②選手情報入力!J35="","",0))</f>
        <v/>
      </c>
      <c r="V27" t="str">
        <f>IF(E27="","",IF(②選手情報入力!J35="","",IF(I27=1,VLOOKUP(②選手情報入力!J35,種目情報!$A$4:$C$121,3,FALSE),VLOOKUP(②選手情報入力!J35,種目情報!$E$4:$G$210,3,FALSE))))</f>
        <v/>
      </c>
      <c r="W27" t="str">
        <f>IF(E27="","",IF(②選手情報入力!L35="","",IF(I27=1,VLOOKUP(②選手情報入力!L35,種目情報!$A$4:$B$121,2,FALSE),VLOOKUP(②選手情報入力!L35,種目情報!$E$4:$F$210,2,FALSE))))</f>
        <v/>
      </c>
      <c r="X27" t="str">
        <f>IF(E27="","",IF(②選手情報入力!M35="","",②選手情報入力!M35))</f>
        <v/>
      </c>
      <c r="Y27" s="36" t="str">
        <f>IF(E27="","",IF(②選手情報入力!L35="","",0))</f>
        <v/>
      </c>
      <c r="Z27" t="str">
        <f>IF(E27="","",IF(②選手情報入力!L35="","",IF(I27=1,VLOOKUP(②選手情報入力!L35,種目情報!$A$4:$C$21,3,FALSE),VLOOKUP(②選手情報入力!L35,種目情報!$E$4:$G$20,3,FALSE))))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IF(E28="","",I28*1000000+①学校情報入力!$D$4*1000+②選手情報入力!A36)</f>
        <v/>
      </c>
      <c r="B28" t="str">
        <f>IF(E28="","",①学校情報入力!$D$4)</f>
        <v/>
      </c>
      <c r="E28" t="str">
        <f>IF(②選手情報入力!B36="","",②選手情報入力!B36)</f>
        <v/>
      </c>
      <c r="F28" t="str">
        <f>IF(E28="","",②選手情報入力!C36)</f>
        <v/>
      </c>
      <c r="G28" t="str">
        <f>IF(E28="","",②選手情報入力!D36)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IF(E28="","",IF(②選手情報入力!H36="","",IF(I28=1,VLOOKUP(②選手情報入力!H36,種目情報!$A$4:$B$121,2,FALSE),VLOOKUP(②選手情報入力!H36,種目情報!$E$4:$F$210,2,FALSE))))</f>
        <v/>
      </c>
      <c r="P28" t="str">
        <f>IF(E28="","",IF(②選手情報入力!I36="","",②選手情報入力!I36))</f>
        <v/>
      </c>
      <c r="Q28" s="36" t="str">
        <f>IF(E28="","",IF(②選手情報入力!H36="","",0))</f>
        <v/>
      </c>
      <c r="R28" t="str">
        <f>IF(E28="","",IF(②選手情報入力!H36="","",IF(I28=1,VLOOKUP(②選手情報入力!H36,種目情報!$A$4:$C$121,3,FALSE),VLOOKUP(②選手情報入力!H36,種目情報!$E$4:$G$210,3,FALSE))))</f>
        <v/>
      </c>
      <c r="S28" t="str">
        <f>IF(E28="","",IF(②選手情報入力!J36="","",IF(I28=1,VLOOKUP(②選手情報入力!J36,種目情報!$A$4:$B$121,2,FALSE),VLOOKUP(②選手情報入力!J36,種目情報!$E$4:$F$210,2,FALSE))))</f>
        <v/>
      </c>
      <c r="T28" t="str">
        <f>IF(E28="","",IF(②選手情報入力!K36="","",②選手情報入力!K36))</f>
        <v/>
      </c>
      <c r="U28" s="36" t="str">
        <f>IF(E28="","",IF(②選手情報入力!J36="","",0))</f>
        <v/>
      </c>
      <c r="V28" t="str">
        <f>IF(E28="","",IF(②選手情報入力!J36="","",IF(I28=1,VLOOKUP(②選手情報入力!J36,種目情報!$A$4:$C$121,3,FALSE),VLOOKUP(②選手情報入力!J36,種目情報!$E$4:$G$210,3,FALSE))))</f>
        <v/>
      </c>
      <c r="W28" t="str">
        <f>IF(E28="","",IF(②選手情報入力!L36="","",IF(I28=1,VLOOKUP(②選手情報入力!L36,種目情報!$A$4:$B$121,2,FALSE),VLOOKUP(②選手情報入力!L36,種目情報!$E$4:$F$210,2,FALSE))))</f>
        <v/>
      </c>
      <c r="X28" t="str">
        <f>IF(E28="","",IF(②選手情報入力!M36="","",②選手情報入力!M36))</f>
        <v/>
      </c>
      <c r="Y28" s="36" t="str">
        <f>IF(E28="","",IF(②選手情報入力!L36="","",0))</f>
        <v/>
      </c>
      <c r="Z28" t="str">
        <f>IF(E28="","",IF(②選手情報入力!L36="","",IF(I28=1,VLOOKUP(②選手情報入力!L36,種目情報!$A$4:$C$21,3,FALSE),VLOOKUP(②選手情報入力!L36,種目情報!$E$4:$G$20,3,FALSE))))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IF(E29="","",I29*1000000+①学校情報入力!$D$4*1000+②選手情報入力!A37)</f>
        <v/>
      </c>
      <c r="B29" t="str">
        <f>IF(E29="","",①学校情報入力!$D$4)</f>
        <v/>
      </c>
      <c r="E29" t="str">
        <f>IF(②選手情報入力!B37="","",②選手情報入力!B37)</f>
        <v/>
      </c>
      <c r="F29" t="str">
        <f>IF(E29="","",②選手情報入力!C37)</f>
        <v/>
      </c>
      <c r="G29" t="str">
        <f>IF(E29="","",②選手情報入力!D37)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IF(E29="","",IF(②選手情報入力!H37="","",IF(I29=1,VLOOKUP(②選手情報入力!H37,種目情報!$A$4:$B$121,2,FALSE),VLOOKUP(②選手情報入力!H37,種目情報!$E$4:$F$210,2,FALSE))))</f>
        <v/>
      </c>
      <c r="P29" t="str">
        <f>IF(E29="","",IF(②選手情報入力!I37="","",②選手情報入力!I37))</f>
        <v/>
      </c>
      <c r="Q29" s="36" t="str">
        <f>IF(E29="","",IF(②選手情報入力!H37="","",0))</f>
        <v/>
      </c>
      <c r="R29" t="str">
        <f>IF(E29="","",IF(②選手情報入力!H37="","",IF(I29=1,VLOOKUP(②選手情報入力!H37,種目情報!$A$4:$C$121,3,FALSE),VLOOKUP(②選手情報入力!H37,種目情報!$E$4:$G$210,3,FALSE))))</f>
        <v/>
      </c>
      <c r="S29" t="str">
        <f>IF(E29="","",IF(②選手情報入力!J37="","",IF(I29=1,VLOOKUP(②選手情報入力!J37,種目情報!$A$4:$B$121,2,FALSE),VLOOKUP(②選手情報入力!J37,種目情報!$E$4:$F$210,2,FALSE))))</f>
        <v/>
      </c>
      <c r="T29" t="str">
        <f>IF(E29="","",IF(②選手情報入力!K37="","",②選手情報入力!K37))</f>
        <v/>
      </c>
      <c r="U29" s="36" t="str">
        <f>IF(E29="","",IF(②選手情報入力!J37="","",0))</f>
        <v/>
      </c>
      <c r="V29" t="str">
        <f>IF(E29="","",IF(②選手情報入力!J37="","",IF(I29=1,VLOOKUP(②選手情報入力!J37,種目情報!$A$4:$C$121,3,FALSE),VLOOKUP(②選手情報入力!J37,種目情報!$E$4:$G$210,3,FALSE))))</f>
        <v/>
      </c>
      <c r="W29" t="str">
        <f>IF(E29="","",IF(②選手情報入力!L37="","",IF(I29=1,VLOOKUP(②選手情報入力!L37,種目情報!$A$4:$B$121,2,FALSE),VLOOKUP(②選手情報入力!L37,種目情報!$E$4:$F$210,2,FALSE))))</f>
        <v/>
      </c>
      <c r="X29" t="str">
        <f>IF(E29="","",IF(②選手情報入力!M37="","",②選手情報入力!M37))</f>
        <v/>
      </c>
      <c r="Y29" s="36" t="str">
        <f>IF(E29="","",IF(②選手情報入力!L37="","",0))</f>
        <v/>
      </c>
      <c r="Z29" t="str">
        <f>IF(E29="","",IF(②選手情報入力!L37="","",IF(I29=1,VLOOKUP(②選手情報入力!L37,種目情報!$A$4:$C$21,3,FALSE),VLOOKUP(②選手情報入力!L37,種目情報!$E$4:$G$20,3,FALSE))))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IF(E30="","",I30*1000000+①学校情報入力!$D$4*1000+②選手情報入力!A38)</f>
        <v/>
      </c>
      <c r="B30" t="str">
        <f>IF(E30="","",①学校情報入力!$D$4)</f>
        <v/>
      </c>
      <c r="E30" t="str">
        <f>IF(②選手情報入力!B38="","",②選手情報入力!B38)</f>
        <v/>
      </c>
      <c r="F30" t="str">
        <f>IF(E30="","",②選手情報入力!C38)</f>
        <v/>
      </c>
      <c r="G30" t="str">
        <f>IF(E30="","",②選手情報入力!D38)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IF(E30="","",IF(②選手情報入力!H38="","",IF(I30=1,VLOOKUP(②選手情報入力!H38,種目情報!$A$4:$B$121,2,FALSE),VLOOKUP(②選手情報入力!H38,種目情報!$E$4:$F$210,2,FALSE))))</f>
        <v/>
      </c>
      <c r="P30" t="str">
        <f>IF(E30="","",IF(②選手情報入力!I38="","",②選手情報入力!I38))</f>
        <v/>
      </c>
      <c r="Q30" s="36" t="str">
        <f>IF(E30="","",IF(②選手情報入力!H38="","",0))</f>
        <v/>
      </c>
      <c r="R30" t="str">
        <f>IF(E30="","",IF(②選手情報入力!H38="","",IF(I30=1,VLOOKUP(②選手情報入力!H38,種目情報!$A$4:$C$121,3,FALSE),VLOOKUP(②選手情報入力!H38,種目情報!$E$4:$G$210,3,FALSE))))</f>
        <v/>
      </c>
      <c r="S30" t="str">
        <f>IF(E30="","",IF(②選手情報入力!J38="","",IF(I30=1,VLOOKUP(②選手情報入力!J38,種目情報!$A$4:$B$121,2,FALSE),VLOOKUP(②選手情報入力!J38,種目情報!$E$4:$F$210,2,FALSE))))</f>
        <v/>
      </c>
      <c r="T30" t="str">
        <f>IF(E30="","",IF(②選手情報入力!K38="","",②選手情報入力!K38))</f>
        <v/>
      </c>
      <c r="U30" s="36" t="str">
        <f>IF(E30="","",IF(②選手情報入力!J38="","",0))</f>
        <v/>
      </c>
      <c r="V30" t="str">
        <f>IF(E30="","",IF(②選手情報入力!J38="","",IF(I30=1,VLOOKUP(②選手情報入力!J38,種目情報!$A$4:$C$121,3,FALSE),VLOOKUP(②選手情報入力!J38,種目情報!$E$4:$G$210,3,FALSE))))</f>
        <v/>
      </c>
      <c r="W30" t="str">
        <f>IF(E30="","",IF(②選手情報入力!L38="","",IF(I30=1,VLOOKUP(②選手情報入力!L38,種目情報!$A$4:$B$121,2,FALSE),VLOOKUP(②選手情報入力!L38,種目情報!$E$4:$F$210,2,FALSE))))</f>
        <v/>
      </c>
      <c r="X30" t="str">
        <f>IF(E30="","",IF(②選手情報入力!M38="","",②選手情報入力!M38))</f>
        <v/>
      </c>
      <c r="Y30" s="36" t="str">
        <f>IF(E30="","",IF(②選手情報入力!L38="","",0))</f>
        <v/>
      </c>
      <c r="Z30" t="str">
        <f>IF(E30="","",IF(②選手情報入力!L38="","",IF(I30=1,VLOOKUP(②選手情報入力!L38,種目情報!$A$4:$C$21,3,FALSE),VLOOKUP(②選手情報入力!L38,種目情報!$E$4:$G$20,3,FALSE))))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IF(E31="","",I31*1000000+①学校情報入力!$D$4*1000+②選手情報入力!A39)</f>
        <v/>
      </c>
      <c r="B31" t="str">
        <f>IF(E31="","",①学校情報入力!$D$4)</f>
        <v/>
      </c>
      <c r="E31" t="str">
        <f>IF(②選手情報入力!B39="","",②選手情報入力!B39)</f>
        <v/>
      </c>
      <c r="F31" t="str">
        <f>IF(E31="","",②選手情報入力!C39)</f>
        <v/>
      </c>
      <c r="G31" t="str">
        <f>IF(E31="","",②選手情報入力!D39)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IF(E31="","",IF(②選手情報入力!H39="","",IF(I31=1,VLOOKUP(②選手情報入力!H39,種目情報!$A$4:$B$121,2,FALSE),VLOOKUP(②選手情報入力!H39,種目情報!$E$4:$F$210,2,FALSE))))</f>
        <v/>
      </c>
      <c r="P31" t="str">
        <f>IF(E31="","",IF(②選手情報入力!I39="","",②選手情報入力!I39))</f>
        <v/>
      </c>
      <c r="Q31" s="36" t="str">
        <f>IF(E31="","",IF(②選手情報入力!H39="","",0))</f>
        <v/>
      </c>
      <c r="R31" t="str">
        <f>IF(E31="","",IF(②選手情報入力!H39="","",IF(I31=1,VLOOKUP(②選手情報入力!H39,種目情報!$A$4:$C$121,3,FALSE),VLOOKUP(②選手情報入力!H39,種目情報!$E$4:$G$210,3,FALSE))))</f>
        <v/>
      </c>
      <c r="S31" t="str">
        <f>IF(E31="","",IF(②選手情報入力!J39="","",IF(I31=1,VLOOKUP(②選手情報入力!J39,種目情報!$A$4:$B$121,2,FALSE),VLOOKUP(②選手情報入力!J39,種目情報!$E$4:$F$210,2,FALSE))))</f>
        <v/>
      </c>
      <c r="T31" t="str">
        <f>IF(E31="","",IF(②選手情報入力!K39="","",②選手情報入力!K39))</f>
        <v/>
      </c>
      <c r="U31" s="36" t="str">
        <f>IF(E31="","",IF(②選手情報入力!J39="","",0))</f>
        <v/>
      </c>
      <c r="V31" t="str">
        <f>IF(E31="","",IF(②選手情報入力!J39="","",IF(I31=1,VLOOKUP(②選手情報入力!J39,種目情報!$A$4:$C$121,3,FALSE),VLOOKUP(②選手情報入力!J39,種目情報!$E$4:$G$210,3,FALSE))))</f>
        <v/>
      </c>
      <c r="W31" t="str">
        <f>IF(E31="","",IF(②選手情報入力!L39="","",IF(I31=1,VLOOKUP(②選手情報入力!L39,種目情報!$A$4:$B$121,2,FALSE),VLOOKUP(②選手情報入力!L39,種目情報!$E$4:$F$210,2,FALSE))))</f>
        <v/>
      </c>
      <c r="X31" t="str">
        <f>IF(E31="","",IF(②選手情報入力!M39="","",②選手情報入力!M39))</f>
        <v/>
      </c>
      <c r="Y31" s="36" t="str">
        <f>IF(E31="","",IF(②選手情報入力!L39="","",0))</f>
        <v/>
      </c>
      <c r="Z31" t="str">
        <f>IF(E31="","",IF(②選手情報入力!L39="","",IF(I31=1,VLOOKUP(②選手情報入力!L39,種目情報!$A$4:$C$21,3,FALSE),VLOOKUP(②選手情報入力!L39,種目情報!$E$4:$G$20,3,FALSE))))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IF(E32="","",I32*1000000+①学校情報入力!$D$4*1000+②選手情報入力!A40)</f>
        <v/>
      </c>
      <c r="B32" t="str">
        <f>IF(E32="","",①学校情報入力!$D$4)</f>
        <v/>
      </c>
      <c r="E32" t="str">
        <f>IF(②選手情報入力!B40="","",②選手情報入力!B40)</f>
        <v/>
      </c>
      <c r="F32" t="str">
        <f>IF(E32="","",②選手情報入力!C40)</f>
        <v/>
      </c>
      <c r="G32" t="str">
        <f>IF(E32="","",②選手情報入力!D40)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IF(E32="","",IF(②選手情報入力!H40="","",IF(I32=1,VLOOKUP(②選手情報入力!H40,種目情報!$A$4:$B$121,2,FALSE),VLOOKUP(②選手情報入力!H40,種目情報!$E$4:$F$210,2,FALSE))))</f>
        <v/>
      </c>
      <c r="P32" t="str">
        <f>IF(E32="","",IF(②選手情報入力!I40="","",②選手情報入力!I40))</f>
        <v/>
      </c>
      <c r="Q32" s="36" t="str">
        <f>IF(E32="","",IF(②選手情報入力!H40="","",0))</f>
        <v/>
      </c>
      <c r="R32" t="str">
        <f>IF(E32="","",IF(②選手情報入力!H40="","",IF(I32=1,VLOOKUP(②選手情報入力!H40,種目情報!$A$4:$C$121,3,FALSE),VLOOKUP(②選手情報入力!H40,種目情報!$E$4:$G$210,3,FALSE))))</f>
        <v/>
      </c>
      <c r="S32" t="str">
        <f>IF(E32="","",IF(②選手情報入力!J40="","",IF(I32=1,VLOOKUP(②選手情報入力!J40,種目情報!$A$4:$B$121,2,FALSE),VLOOKUP(②選手情報入力!J40,種目情報!$E$4:$F$210,2,FALSE))))</f>
        <v/>
      </c>
      <c r="T32" t="str">
        <f>IF(E32="","",IF(②選手情報入力!K40="","",②選手情報入力!K40))</f>
        <v/>
      </c>
      <c r="U32" s="36" t="str">
        <f>IF(E32="","",IF(②選手情報入力!J40="","",0))</f>
        <v/>
      </c>
      <c r="V32" t="str">
        <f>IF(E32="","",IF(②選手情報入力!J40="","",IF(I32=1,VLOOKUP(②選手情報入力!J40,種目情報!$A$4:$C$121,3,FALSE),VLOOKUP(②選手情報入力!J40,種目情報!$E$4:$G$210,3,FALSE))))</f>
        <v/>
      </c>
      <c r="W32" t="str">
        <f>IF(E32="","",IF(②選手情報入力!L40="","",IF(I32=1,VLOOKUP(②選手情報入力!L40,種目情報!$A$4:$B$121,2,FALSE),VLOOKUP(②選手情報入力!L40,種目情報!$E$4:$F$210,2,FALSE))))</f>
        <v/>
      </c>
      <c r="X32" t="str">
        <f>IF(E32="","",IF(②選手情報入力!M40="","",②選手情報入力!M40))</f>
        <v/>
      </c>
      <c r="Y32" s="36" t="str">
        <f>IF(E32="","",IF(②選手情報入力!L40="","",0))</f>
        <v/>
      </c>
      <c r="Z32" t="str">
        <f>IF(E32="","",IF(②選手情報入力!L40="","",IF(I32=1,VLOOKUP(②選手情報入力!L40,種目情報!$A$4:$C$21,3,FALSE),VLOOKUP(②選手情報入力!L40,種目情報!$E$4:$G$20,3,FALSE))))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IF(E33="","",I33*1000000+①学校情報入力!$D$4*1000+②選手情報入力!A41)</f>
        <v/>
      </c>
      <c r="B33" t="str">
        <f>IF(E33="","",①学校情報入力!$D$4)</f>
        <v/>
      </c>
      <c r="E33" t="str">
        <f>IF(②選手情報入力!B41="","",②選手情報入力!B41)</f>
        <v/>
      </c>
      <c r="F33" t="str">
        <f>IF(E33="","",②選手情報入力!C41)</f>
        <v/>
      </c>
      <c r="G33" t="str">
        <f>IF(E33="","",②選手情報入力!D41)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IF(E33="","",IF(②選手情報入力!H41="","",IF(I33=1,VLOOKUP(②選手情報入力!H41,種目情報!$A$4:$B$121,2,FALSE),VLOOKUP(②選手情報入力!H41,種目情報!$E$4:$F$210,2,FALSE))))</f>
        <v/>
      </c>
      <c r="P33" t="str">
        <f>IF(E33="","",IF(②選手情報入力!I41="","",②選手情報入力!I41))</f>
        <v/>
      </c>
      <c r="Q33" s="36" t="str">
        <f>IF(E33="","",IF(②選手情報入力!H41="","",0))</f>
        <v/>
      </c>
      <c r="R33" t="str">
        <f>IF(E33="","",IF(②選手情報入力!H41="","",IF(I33=1,VLOOKUP(②選手情報入力!H41,種目情報!$A$4:$C$121,3,FALSE),VLOOKUP(②選手情報入力!H41,種目情報!$E$4:$G$210,3,FALSE))))</f>
        <v/>
      </c>
      <c r="S33" t="str">
        <f>IF(E33="","",IF(②選手情報入力!J41="","",IF(I33=1,VLOOKUP(②選手情報入力!J41,種目情報!$A$4:$B$121,2,FALSE),VLOOKUP(②選手情報入力!J41,種目情報!$E$4:$F$210,2,FALSE))))</f>
        <v/>
      </c>
      <c r="T33" t="str">
        <f>IF(E33="","",IF(②選手情報入力!K41="","",②選手情報入力!K41))</f>
        <v/>
      </c>
      <c r="U33" s="36" t="str">
        <f>IF(E33="","",IF(②選手情報入力!J41="","",0))</f>
        <v/>
      </c>
      <c r="V33" t="str">
        <f>IF(E33="","",IF(②選手情報入力!J41="","",IF(I33=1,VLOOKUP(②選手情報入力!J41,種目情報!$A$4:$C$121,3,FALSE),VLOOKUP(②選手情報入力!J41,種目情報!$E$4:$G$210,3,FALSE))))</f>
        <v/>
      </c>
      <c r="W33" t="str">
        <f>IF(E33="","",IF(②選手情報入力!L41="","",IF(I33=1,VLOOKUP(②選手情報入力!L41,種目情報!$A$4:$B$121,2,FALSE),VLOOKUP(②選手情報入力!L41,種目情報!$E$4:$F$210,2,FALSE))))</f>
        <v/>
      </c>
      <c r="X33" t="str">
        <f>IF(E33="","",IF(②選手情報入力!M41="","",②選手情報入力!M41))</f>
        <v/>
      </c>
      <c r="Y33" s="36" t="str">
        <f>IF(E33="","",IF(②選手情報入力!L41="","",0))</f>
        <v/>
      </c>
      <c r="Z33" t="str">
        <f>IF(E33="","",IF(②選手情報入力!L41="","",IF(I33=1,VLOOKUP(②選手情報入力!L41,種目情報!$A$4:$C$21,3,FALSE),VLOOKUP(②選手情報入力!L41,種目情報!$E$4:$G$20,3,FALSE))))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IF(E34="","",I34*1000000+①学校情報入力!$D$4*1000+②選手情報入力!A42)</f>
        <v/>
      </c>
      <c r="B34" t="str">
        <f>IF(E34="","",①学校情報入力!$D$4)</f>
        <v/>
      </c>
      <c r="E34" t="str">
        <f>IF(②選手情報入力!B42="","",②選手情報入力!B42)</f>
        <v/>
      </c>
      <c r="F34" t="str">
        <f>IF(E34="","",②選手情報入力!C42)</f>
        <v/>
      </c>
      <c r="G34" t="str">
        <f>IF(E34="","",②選手情報入力!D42)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IF(E34="","",IF(②選手情報入力!H42="","",IF(I34=1,VLOOKUP(②選手情報入力!H42,種目情報!$A$4:$B$121,2,FALSE),VLOOKUP(②選手情報入力!H42,種目情報!$E$4:$F$210,2,FALSE))))</f>
        <v/>
      </c>
      <c r="P34" t="str">
        <f>IF(E34="","",IF(②選手情報入力!I42="","",②選手情報入力!I42))</f>
        <v/>
      </c>
      <c r="Q34" s="36" t="str">
        <f>IF(E34="","",IF(②選手情報入力!H42="","",0))</f>
        <v/>
      </c>
      <c r="R34" t="str">
        <f>IF(E34="","",IF(②選手情報入力!H42="","",IF(I34=1,VLOOKUP(②選手情報入力!H42,種目情報!$A$4:$C$121,3,FALSE),VLOOKUP(②選手情報入力!H42,種目情報!$E$4:$G$210,3,FALSE))))</f>
        <v/>
      </c>
      <c r="S34" t="str">
        <f>IF(E34="","",IF(②選手情報入力!J42="","",IF(I34=1,VLOOKUP(②選手情報入力!J42,種目情報!$A$4:$B$121,2,FALSE),VLOOKUP(②選手情報入力!J42,種目情報!$E$4:$F$210,2,FALSE))))</f>
        <v/>
      </c>
      <c r="T34" t="str">
        <f>IF(E34="","",IF(②選手情報入力!K42="","",②選手情報入力!K42))</f>
        <v/>
      </c>
      <c r="U34" s="36" t="str">
        <f>IF(E34="","",IF(②選手情報入力!J42="","",0))</f>
        <v/>
      </c>
      <c r="V34" t="str">
        <f>IF(E34="","",IF(②選手情報入力!J42="","",IF(I34=1,VLOOKUP(②選手情報入力!J42,種目情報!$A$4:$C$121,3,FALSE),VLOOKUP(②選手情報入力!J42,種目情報!$E$4:$G$210,3,FALSE))))</f>
        <v/>
      </c>
      <c r="W34" t="str">
        <f>IF(E34="","",IF(②選手情報入力!L42="","",IF(I34=1,VLOOKUP(②選手情報入力!L42,種目情報!$A$4:$B$121,2,FALSE),VLOOKUP(②選手情報入力!L42,種目情報!$E$4:$F$210,2,FALSE))))</f>
        <v/>
      </c>
      <c r="X34" t="str">
        <f>IF(E34="","",IF(②選手情報入力!M42="","",②選手情報入力!M42))</f>
        <v/>
      </c>
      <c r="Y34" s="36" t="str">
        <f>IF(E34="","",IF(②選手情報入力!L42="","",0))</f>
        <v/>
      </c>
      <c r="Z34" t="str">
        <f>IF(E34="","",IF(②選手情報入力!L42="","",IF(I34=1,VLOOKUP(②選手情報入力!L42,種目情報!$A$4:$C$21,3,FALSE),VLOOKUP(②選手情報入力!L42,種目情報!$E$4:$G$20,3,FALSE))))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IF(E35="","",I35*1000000+①学校情報入力!$D$4*1000+②選手情報入力!A43)</f>
        <v/>
      </c>
      <c r="B35" t="str">
        <f>IF(E35="","",①学校情報入力!$D$4)</f>
        <v/>
      </c>
      <c r="E35" t="str">
        <f>IF(②選手情報入力!B43="","",②選手情報入力!B43)</f>
        <v/>
      </c>
      <c r="F35" t="str">
        <f>IF(E35="","",②選手情報入力!C43)</f>
        <v/>
      </c>
      <c r="G35" t="str">
        <f>IF(E35="","",②選手情報入力!D43)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IF(E35="","",IF(②選手情報入力!H43="","",IF(I35=1,VLOOKUP(②選手情報入力!H43,種目情報!$A$4:$B$121,2,FALSE),VLOOKUP(②選手情報入力!H43,種目情報!$E$4:$F$210,2,FALSE))))</f>
        <v/>
      </c>
      <c r="P35" t="str">
        <f>IF(E35="","",IF(②選手情報入力!I43="","",②選手情報入力!I43))</f>
        <v/>
      </c>
      <c r="Q35" s="36" t="str">
        <f>IF(E35="","",IF(②選手情報入力!H43="","",0))</f>
        <v/>
      </c>
      <c r="R35" t="str">
        <f>IF(E35="","",IF(②選手情報入力!H43="","",IF(I35=1,VLOOKUP(②選手情報入力!H43,種目情報!$A$4:$C$121,3,FALSE),VLOOKUP(②選手情報入力!H43,種目情報!$E$4:$G$210,3,FALSE))))</f>
        <v/>
      </c>
      <c r="S35" t="str">
        <f>IF(E35="","",IF(②選手情報入力!J43="","",IF(I35=1,VLOOKUP(②選手情報入力!J43,種目情報!$A$4:$B$121,2,FALSE),VLOOKUP(②選手情報入力!J43,種目情報!$E$4:$F$210,2,FALSE))))</f>
        <v/>
      </c>
      <c r="T35" t="str">
        <f>IF(E35="","",IF(②選手情報入力!K43="","",②選手情報入力!K43))</f>
        <v/>
      </c>
      <c r="U35" s="36" t="str">
        <f>IF(E35="","",IF(②選手情報入力!J43="","",0))</f>
        <v/>
      </c>
      <c r="V35" t="str">
        <f>IF(E35="","",IF(②選手情報入力!J43="","",IF(I35=1,VLOOKUP(②選手情報入力!J43,種目情報!$A$4:$C$121,3,FALSE),VLOOKUP(②選手情報入力!J43,種目情報!$E$4:$G$210,3,FALSE))))</f>
        <v/>
      </c>
      <c r="W35" t="str">
        <f>IF(E35="","",IF(②選手情報入力!L43="","",IF(I35=1,VLOOKUP(②選手情報入力!L43,種目情報!$A$4:$B$121,2,FALSE),VLOOKUP(②選手情報入力!L43,種目情報!$E$4:$F$210,2,FALSE))))</f>
        <v/>
      </c>
      <c r="X35" t="str">
        <f>IF(E35="","",IF(②選手情報入力!M43="","",②選手情報入力!M43))</f>
        <v/>
      </c>
      <c r="Y35" s="36" t="str">
        <f>IF(E35="","",IF(②選手情報入力!L43="","",0))</f>
        <v/>
      </c>
      <c r="Z35" t="str">
        <f>IF(E35="","",IF(②選手情報入力!L43="","",IF(I35=1,VLOOKUP(②選手情報入力!L43,種目情報!$A$4:$C$21,3,FALSE),VLOOKUP(②選手情報入力!L43,種目情報!$E$4:$G$20,3,FALSE))))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IF(E36="","",I36*1000000+①学校情報入力!$D$4*1000+②選手情報入力!A44)</f>
        <v/>
      </c>
      <c r="B36" t="str">
        <f>IF(E36="","",①学校情報入力!$D$4)</f>
        <v/>
      </c>
      <c r="E36" t="str">
        <f>IF(②選手情報入力!B44="","",②選手情報入力!B44)</f>
        <v/>
      </c>
      <c r="F36" t="str">
        <f>IF(E36="","",②選手情報入力!C44)</f>
        <v/>
      </c>
      <c r="G36" t="str">
        <f>IF(E36="","",②選手情報入力!D44)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IF(E36="","",IF(②選手情報入力!H44="","",IF(I36=1,VLOOKUP(②選手情報入力!H44,種目情報!$A$4:$B$121,2,FALSE),VLOOKUP(②選手情報入力!H44,種目情報!$E$4:$F$210,2,FALSE))))</f>
        <v/>
      </c>
      <c r="P36" t="str">
        <f>IF(E36="","",IF(②選手情報入力!I44="","",②選手情報入力!I44))</f>
        <v/>
      </c>
      <c r="Q36" s="36" t="str">
        <f>IF(E36="","",IF(②選手情報入力!H44="","",0))</f>
        <v/>
      </c>
      <c r="R36" t="str">
        <f>IF(E36="","",IF(②選手情報入力!H44="","",IF(I36=1,VLOOKUP(②選手情報入力!H44,種目情報!$A$4:$C$121,3,FALSE),VLOOKUP(②選手情報入力!H44,種目情報!$E$4:$G$210,3,FALSE))))</f>
        <v/>
      </c>
      <c r="S36" t="str">
        <f>IF(E36="","",IF(②選手情報入力!J44="","",IF(I36=1,VLOOKUP(②選手情報入力!J44,種目情報!$A$4:$B$121,2,FALSE),VLOOKUP(②選手情報入力!J44,種目情報!$E$4:$F$210,2,FALSE))))</f>
        <v/>
      </c>
      <c r="T36" t="str">
        <f>IF(E36="","",IF(②選手情報入力!K44="","",②選手情報入力!K44))</f>
        <v/>
      </c>
      <c r="U36" s="36" t="str">
        <f>IF(E36="","",IF(②選手情報入力!J44="","",0))</f>
        <v/>
      </c>
      <c r="V36" t="str">
        <f>IF(E36="","",IF(②選手情報入力!J44="","",IF(I36=1,VLOOKUP(②選手情報入力!J44,種目情報!$A$4:$C$121,3,FALSE),VLOOKUP(②選手情報入力!J44,種目情報!$E$4:$G$210,3,FALSE))))</f>
        <v/>
      </c>
      <c r="W36" t="str">
        <f>IF(E36="","",IF(②選手情報入力!L44="","",IF(I36=1,VLOOKUP(②選手情報入力!L44,種目情報!$A$4:$B$121,2,FALSE),VLOOKUP(②選手情報入力!L44,種目情報!$E$4:$F$210,2,FALSE))))</f>
        <v/>
      </c>
      <c r="X36" t="str">
        <f>IF(E36="","",IF(②選手情報入力!M44="","",②選手情報入力!M44))</f>
        <v/>
      </c>
      <c r="Y36" s="36" t="str">
        <f>IF(E36="","",IF(②選手情報入力!L44="","",0))</f>
        <v/>
      </c>
      <c r="Z36" t="str">
        <f>IF(E36="","",IF(②選手情報入力!L44="","",IF(I36=1,VLOOKUP(②選手情報入力!L44,種目情報!$A$4:$C$21,3,FALSE),VLOOKUP(②選手情報入力!L44,種目情報!$E$4:$G$20,3,FALSE))))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IF(E37="","",I37*1000000+①学校情報入力!$D$4*1000+②選手情報入力!A45)</f>
        <v/>
      </c>
      <c r="B37" t="str">
        <f>IF(E37="","",①学校情報入力!$D$4)</f>
        <v/>
      </c>
      <c r="E37" t="str">
        <f>IF(②選手情報入力!B45="","",②選手情報入力!B45)</f>
        <v/>
      </c>
      <c r="F37" t="str">
        <f>IF(E37="","",②選手情報入力!C45)</f>
        <v/>
      </c>
      <c r="G37" t="str">
        <f>IF(E37="","",②選手情報入力!D45)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IF(E37="","",IF(②選手情報入力!H45="","",IF(I37=1,VLOOKUP(②選手情報入力!H45,種目情報!$A$4:$B$121,2,FALSE),VLOOKUP(②選手情報入力!H45,種目情報!$E$4:$F$210,2,FALSE))))</f>
        <v/>
      </c>
      <c r="P37" t="str">
        <f>IF(E37="","",IF(②選手情報入力!I45="","",②選手情報入力!I45))</f>
        <v/>
      </c>
      <c r="Q37" s="36" t="str">
        <f>IF(E37="","",IF(②選手情報入力!H45="","",0))</f>
        <v/>
      </c>
      <c r="R37" t="str">
        <f>IF(E37="","",IF(②選手情報入力!H45="","",IF(I37=1,VLOOKUP(②選手情報入力!H45,種目情報!$A$4:$C$121,3,FALSE),VLOOKUP(②選手情報入力!H45,種目情報!$E$4:$G$210,3,FALSE))))</f>
        <v/>
      </c>
      <c r="S37" t="str">
        <f>IF(E37="","",IF(②選手情報入力!J45="","",IF(I37=1,VLOOKUP(②選手情報入力!J45,種目情報!$A$4:$B$121,2,FALSE),VLOOKUP(②選手情報入力!J45,種目情報!$E$4:$F$210,2,FALSE))))</f>
        <v/>
      </c>
      <c r="T37" t="str">
        <f>IF(E37="","",IF(②選手情報入力!K45="","",②選手情報入力!K45))</f>
        <v/>
      </c>
      <c r="U37" s="36" t="str">
        <f>IF(E37="","",IF(②選手情報入力!J45="","",0))</f>
        <v/>
      </c>
      <c r="V37" t="str">
        <f>IF(E37="","",IF(②選手情報入力!J45="","",IF(I37=1,VLOOKUP(②選手情報入力!J45,種目情報!$A$4:$C$121,3,FALSE),VLOOKUP(②選手情報入力!J45,種目情報!$E$4:$G$210,3,FALSE))))</f>
        <v/>
      </c>
      <c r="W37" t="str">
        <f>IF(E37="","",IF(②選手情報入力!L45="","",IF(I37=1,VLOOKUP(②選手情報入力!L45,種目情報!$A$4:$B$121,2,FALSE),VLOOKUP(②選手情報入力!L45,種目情報!$E$4:$F$210,2,FALSE))))</f>
        <v/>
      </c>
      <c r="X37" t="str">
        <f>IF(E37="","",IF(②選手情報入力!M45="","",②選手情報入力!M45))</f>
        <v/>
      </c>
      <c r="Y37" s="36" t="str">
        <f>IF(E37="","",IF(②選手情報入力!L45="","",0))</f>
        <v/>
      </c>
      <c r="Z37" t="str">
        <f>IF(E37="","",IF(②選手情報入力!L45="","",IF(I37=1,VLOOKUP(②選手情報入力!L45,種目情報!$A$4:$C$21,3,FALSE),VLOOKUP(②選手情報入力!L45,種目情報!$E$4:$G$20,3,FALSE))))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IF(E38="","",I38*1000000+①学校情報入力!$D$4*1000+②選手情報入力!A46)</f>
        <v/>
      </c>
      <c r="B38" t="str">
        <f>IF(E38="","",①学校情報入力!$D$4)</f>
        <v/>
      </c>
      <c r="E38" t="str">
        <f>IF(②選手情報入力!B46="","",②選手情報入力!B46)</f>
        <v/>
      </c>
      <c r="F38" t="str">
        <f>IF(E38="","",②選手情報入力!C46)</f>
        <v/>
      </c>
      <c r="G38" t="str">
        <f>IF(E38="","",②選手情報入力!D46)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IF(E38="","",IF(②選手情報入力!H46="","",IF(I38=1,VLOOKUP(②選手情報入力!H46,種目情報!$A$4:$B$121,2,FALSE),VLOOKUP(②選手情報入力!H46,種目情報!$E$4:$F$210,2,FALSE))))</f>
        <v/>
      </c>
      <c r="P38" t="str">
        <f>IF(E38="","",IF(②選手情報入力!I46="","",②選手情報入力!I46))</f>
        <v/>
      </c>
      <c r="Q38" s="36" t="str">
        <f>IF(E38="","",IF(②選手情報入力!H46="","",0))</f>
        <v/>
      </c>
      <c r="R38" t="str">
        <f>IF(E38="","",IF(②選手情報入力!H46="","",IF(I38=1,VLOOKUP(②選手情報入力!H46,種目情報!$A$4:$C$121,3,FALSE),VLOOKUP(②選手情報入力!H46,種目情報!$E$4:$G$210,3,FALSE))))</f>
        <v/>
      </c>
      <c r="S38" t="str">
        <f>IF(E38="","",IF(②選手情報入力!J46="","",IF(I38=1,VLOOKUP(②選手情報入力!J46,種目情報!$A$4:$B$121,2,FALSE),VLOOKUP(②選手情報入力!J46,種目情報!$E$4:$F$210,2,FALSE))))</f>
        <v/>
      </c>
      <c r="T38" t="str">
        <f>IF(E38="","",IF(②選手情報入力!K46="","",②選手情報入力!K46))</f>
        <v/>
      </c>
      <c r="U38" s="36" t="str">
        <f>IF(E38="","",IF(②選手情報入力!J46="","",0))</f>
        <v/>
      </c>
      <c r="V38" t="str">
        <f>IF(E38="","",IF(②選手情報入力!J46="","",IF(I38=1,VLOOKUP(②選手情報入力!J46,種目情報!$A$4:$C$121,3,FALSE),VLOOKUP(②選手情報入力!J46,種目情報!$E$4:$G$210,3,FALSE))))</f>
        <v/>
      </c>
      <c r="W38" t="str">
        <f>IF(E38="","",IF(②選手情報入力!L46="","",IF(I38=1,VLOOKUP(②選手情報入力!L46,種目情報!$A$4:$B$121,2,FALSE),VLOOKUP(②選手情報入力!L46,種目情報!$E$4:$F$210,2,FALSE))))</f>
        <v/>
      </c>
      <c r="X38" t="str">
        <f>IF(E38="","",IF(②選手情報入力!M46="","",②選手情報入力!M46))</f>
        <v/>
      </c>
      <c r="Y38" s="36" t="str">
        <f>IF(E38="","",IF(②選手情報入力!L46="","",0))</f>
        <v/>
      </c>
      <c r="Z38" t="str">
        <f>IF(E38="","",IF(②選手情報入力!L46="","",IF(I38=1,VLOOKUP(②選手情報入力!L46,種目情報!$A$4:$C$21,3,FALSE),VLOOKUP(②選手情報入力!L46,種目情報!$E$4:$G$20,3,FALSE))))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IF(E39="","",I39*1000000+①学校情報入力!$D$4*1000+②選手情報入力!A47)</f>
        <v/>
      </c>
      <c r="B39" t="str">
        <f>IF(E39="","",①学校情報入力!$D$4)</f>
        <v/>
      </c>
      <c r="E39" t="str">
        <f>IF(②選手情報入力!B47="","",②選手情報入力!B47)</f>
        <v/>
      </c>
      <c r="F39" t="str">
        <f>IF(E39="","",②選手情報入力!C47)</f>
        <v/>
      </c>
      <c r="G39" t="str">
        <f>IF(E39="","",②選手情報入力!D47)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IF(E39="","",IF(②選手情報入力!H47="","",IF(I39=1,VLOOKUP(②選手情報入力!H47,種目情報!$A$4:$B$121,2,FALSE),VLOOKUP(②選手情報入力!H47,種目情報!$E$4:$F$210,2,FALSE))))</f>
        <v/>
      </c>
      <c r="P39" t="str">
        <f>IF(E39="","",IF(②選手情報入力!I47="","",②選手情報入力!I47))</f>
        <v/>
      </c>
      <c r="Q39" s="36" t="str">
        <f>IF(E39="","",IF(②選手情報入力!H47="","",0))</f>
        <v/>
      </c>
      <c r="R39" t="str">
        <f>IF(E39="","",IF(②選手情報入力!H47="","",IF(I39=1,VLOOKUP(②選手情報入力!H47,種目情報!$A$4:$C$121,3,FALSE),VLOOKUP(②選手情報入力!H47,種目情報!$E$4:$G$210,3,FALSE))))</f>
        <v/>
      </c>
      <c r="S39" t="str">
        <f>IF(E39="","",IF(②選手情報入力!J47="","",IF(I39=1,VLOOKUP(②選手情報入力!J47,種目情報!$A$4:$B$121,2,FALSE),VLOOKUP(②選手情報入力!J47,種目情報!$E$4:$F$210,2,FALSE))))</f>
        <v/>
      </c>
      <c r="T39" t="str">
        <f>IF(E39="","",IF(②選手情報入力!K47="","",②選手情報入力!K47))</f>
        <v/>
      </c>
      <c r="U39" s="36" t="str">
        <f>IF(E39="","",IF(②選手情報入力!J47="","",0))</f>
        <v/>
      </c>
      <c r="V39" t="str">
        <f>IF(E39="","",IF(②選手情報入力!J47="","",IF(I39=1,VLOOKUP(②選手情報入力!J47,種目情報!$A$4:$C$121,3,FALSE),VLOOKUP(②選手情報入力!J47,種目情報!$E$4:$G$210,3,FALSE))))</f>
        <v/>
      </c>
      <c r="W39" t="str">
        <f>IF(E39="","",IF(②選手情報入力!L47="","",IF(I39=1,VLOOKUP(②選手情報入力!L47,種目情報!$A$4:$B$121,2,FALSE),VLOOKUP(②選手情報入力!L47,種目情報!$E$4:$F$210,2,FALSE))))</f>
        <v/>
      </c>
      <c r="X39" t="str">
        <f>IF(E39="","",IF(②選手情報入力!M47="","",②選手情報入力!M47))</f>
        <v/>
      </c>
      <c r="Y39" s="36" t="str">
        <f>IF(E39="","",IF(②選手情報入力!L47="","",0))</f>
        <v/>
      </c>
      <c r="Z39" t="str">
        <f>IF(E39="","",IF(②選手情報入力!L47="","",IF(I39=1,VLOOKUP(②選手情報入力!L47,種目情報!$A$4:$C$21,3,FALSE),VLOOKUP(②選手情報入力!L47,種目情報!$E$4:$G$20,3,FALSE))))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IF(E40="","",I40*1000000+①学校情報入力!$D$4*1000+②選手情報入力!A48)</f>
        <v/>
      </c>
      <c r="B40" t="str">
        <f>IF(E40="","",①学校情報入力!$D$4)</f>
        <v/>
      </c>
      <c r="E40" t="str">
        <f>IF(②選手情報入力!B48="","",②選手情報入力!B48)</f>
        <v/>
      </c>
      <c r="F40" t="str">
        <f>IF(E40="","",②選手情報入力!C48)</f>
        <v/>
      </c>
      <c r="G40" t="str">
        <f>IF(E40="","",②選手情報入力!D48)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IF(E40="","",IF(②選手情報入力!H48="","",IF(I40=1,VLOOKUP(②選手情報入力!H48,種目情報!$A$4:$B$121,2,FALSE),VLOOKUP(②選手情報入力!H48,種目情報!$E$4:$F$210,2,FALSE))))</f>
        <v/>
      </c>
      <c r="P40" t="str">
        <f>IF(E40="","",IF(②選手情報入力!I48="","",②選手情報入力!I48))</f>
        <v/>
      </c>
      <c r="Q40" s="36" t="str">
        <f>IF(E40="","",IF(②選手情報入力!H48="","",0))</f>
        <v/>
      </c>
      <c r="R40" t="str">
        <f>IF(E40="","",IF(②選手情報入力!H48="","",IF(I40=1,VLOOKUP(②選手情報入力!H48,種目情報!$A$4:$C$121,3,FALSE),VLOOKUP(②選手情報入力!H48,種目情報!$E$4:$G$210,3,FALSE))))</f>
        <v/>
      </c>
      <c r="S40" t="str">
        <f>IF(E40="","",IF(②選手情報入力!J48="","",IF(I40=1,VLOOKUP(②選手情報入力!J48,種目情報!$A$4:$B$121,2,FALSE),VLOOKUP(②選手情報入力!J48,種目情報!$E$4:$F$210,2,FALSE))))</f>
        <v/>
      </c>
      <c r="T40" t="str">
        <f>IF(E40="","",IF(②選手情報入力!K48="","",②選手情報入力!K48))</f>
        <v/>
      </c>
      <c r="U40" s="36" t="str">
        <f>IF(E40="","",IF(②選手情報入力!J48="","",0))</f>
        <v/>
      </c>
      <c r="V40" t="str">
        <f>IF(E40="","",IF(②選手情報入力!J48="","",IF(I40=1,VLOOKUP(②選手情報入力!J48,種目情報!$A$4:$C$121,3,FALSE),VLOOKUP(②選手情報入力!J48,種目情報!$E$4:$G$210,3,FALSE))))</f>
        <v/>
      </c>
      <c r="W40" t="str">
        <f>IF(E40="","",IF(②選手情報入力!L48="","",IF(I40=1,VLOOKUP(②選手情報入力!L48,種目情報!$A$4:$B$121,2,FALSE),VLOOKUP(②選手情報入力!L48,種目情報!$E$4:$F$210,2,FALSE))))</f>
        <v/>
      </c>
      <c r="X40" t="str">
        <f>IF(E40="","",IF(②選手情報入力!M48="","",②選手情報入力!M48))</f>
        <v/>
      </c>
      <c r="Y40" s="36" t="str">
        <f>IF(E40="","",IF(②選手情報入力!L48="","",0))</f>
        <v/>
      </c>
      <c r="Z40" t="str">
        <f>IF(E40="","",IF(②選手情報入力!L48="","",IF(I40=1,VLOOKUP(②選手情報入力!L48,種目情報!$A$4:$C$21,3,FALSE),VLOOKUP(②選手情報入力!L48,種目情報!$E$4:$G$20,3,FALSE))))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IF(E41="","",I41*1000000+①学校情報入力!$D$4*1000+②選手情報入力!A49)</f>
        <v/>
      </c>
      <c r="B41" t="str">
        <f>IF(E41="","",①学校情報入力!$D$4)</f>
        <v/>
      </c>
      <c r="E41" t="str">
        <f>IF(②選手情報入力!B49="","",②選手情報入力!B49)</f>
        <v/>
      </c>
      <c r="F41" t="str">
        <f>IF(E41="","",②選手情報入力!C49)</f>
        <v/>
      </c>
      <c r="G41" t="str">
        <f>IF(E41="","",②選手情報入力!D49)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IF(E41="","",IF(②選手情報入力!H49="","",IF(I41=1,VLOOKUP(②選手情報入力!H49,種目情報!$A$4:$B$121,2,FALSE),VLOOKUP(②選手情報入力!H49,種目情報!$E$4:$F$210,2,FALSE))))</f>
        <v/>
      </c>
      <c r="P41" t="str">
        <f>IF(E41="","",IF(②選手情報入力!I49="","",②選手情報入力!I49))</f>
        <v/>
      </c>
      <c r="Q41" s="36" t="str">
        <f>IF(E41="","",IF(②選手情報入力!H49="","",0))</f>
        <v/>
      </c>
      <c r="R41" t="str">
        <f>IF(E41="","",IF(②選手情報入力!H49="","",IF(I41=1,VLOOKUP(②選手情報入力!H49,種目情報!$A$4:$C$121,3,FALSE),VLOOKUP(②選手情報入力!H49,種目情報!$E$4:$G$210,3,FALSE))))</f>
        <v/>
      </c>
      <c r="S41" t="str">
        <f>IF(E41="","",IF(②選手情報入力!J49="","",IF(I41=1,VLOOKUP(②選手情報入力!J49,種目情報!$A$4:$B$121,2,FALSE),VLOOKUP(②選手情報入力!J49,種目情報!$E$4:$F$210,2,FALSE))))</f>
        <v/>
      </c>
      <c r="T41" t="str">
        <f>IF(E41="","",IF(②選手情報入力!K49="","",②選手情報入力!K49))</f>
        <v/>
      </c>
      <c r="U41" s="36" t="str">
        <f>IF(E41="","",IF(②選手情報入力!J49="","",0))</f>
        <v/>
      </c>
      <c r="V41" t="str">
        <f>IF(E41="","",IF(②選手情報入力!J49="","",IF(I41=1,VLOOKUP(②選手情報入力!J49,種目情報!$A$4:$C$121,3,FALSE),VLOOKUP(②選手情報入力!J49,種目情報!$E$4:$G$210,3,FALSE))))</f>
        <v/>
      </c>
      <c r="W41" t="str">
        <f>IF(E41="","",IF(②選手情報入力!L49="","",IF(I41=1,VLOOKUP(②選手情報入力!L49,種目情報!$A$4:$B$121,2,FALSE),VLOOKUP(②選手情報入力!L49,種目情報!$E$4:$F$210,2,FALSE))))</f>
        <v/>
      </c>
      <c r="X41" t="str">
        <f>IF(E41="","",IF(②選手情報入力!M49="","",②選手情報入力!M49))</f>
        <v/>
      </c>
      <c r="Y41" s="36" t="str">
        <f>IF(E41="","",IF(②選手情報入力!L49="","",0))</f>
        <v/>
      </c>
      <c r="Z41" t="str">
        <f>IF(E41="","",IF(②選手情報入力!L49="","",IF(I41=1,VLOOKUP(②選手情報入力!L49,種目情報!$A$4:$C$21,3,FALSE),VLOOKUP(②選手情報入力!L49,種目情報!$E$4:$G$20,3,FALSE))))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IF(E42="","",I42*1000000+①学校情報入力!$D$4*1000+②選手情報入力!A50)</f>
        <v/>
      </c>
      <c r="B42" t="str">
        <f>IF(E42="","",①学校情報入力!$D$4)</f>
        <v/>
      </c>
      <c r="E42" t="str">
        <f>IF(②選手情報入力!B50="","",②選手情報入力!B50)</f>
        <v/>
      </c>
      <c r="F42" t="str">
        <f>IF(E42="","",②選手情報入力!C50)</f>
        <v/>
      </c>
      <c r="G42" t="str">
        <f>IF(E42="","",②選手情報入力!D50)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IF(E42="","",IF(②選手情報入力!H50="","",IF(I42=1,VLOOKUP(②選手情報入力!H50,種目情報!$A$4:$B$121,2,FALSE),VLOOKUP(②選手情報入力!H50,種目情報!$E$4:$F$210,2,FALSE))))</f>
        <v/>
      </c>
      <c r="P42" t="str">
        <f>IF(E42="","",IF(②選手情報入力!I50="","",②選手情報入力!I50))</f>
        <v/>
      </c>
      <c r="Q42" s="36" t="str">
        <f>IF(E42="","",IF(②選手情報入力!H50="","",0))</f>
        <v/>
      </c>
      <c r="R42" t="str">
        <f>IF(E42="","",IF(②選手情報入力!H50="","",IF(I42=1,VLOOKUP(②選手情報入力!H50,種目情報!$A$4:$C$121,3,FALSE),VLOOKUP(②選手情報入力!H50,種目情報!$E$4:$G$210,3,FALSE))))</f>
        <v/>
      </c>
      <c r="S42" t="str">
        <f>IF(E42="","",IF(②選手情報入力!J50="","",IF(I42=1,VLOOKUP(②選手情報入力!J50,種目情報!$A$4:$B$121,2,FALSE),VLOOKUP(②選手情報入力!J50,種目情報!$E$4:$F$210,2,FALSE))))</f>
        <v/>
      </c>
      <c r="T42" t="str">
        <f>IF(E42="","",IF(②選手情報入力!K50="","",②選手情報入力!K50))</f>
        <v/>
      </c>
      <c r="U42" s="36" t="str">
        <f>IF(E42="","",IF(②選手情報入力!J50="","",0))</f>
        <v/>
      </c>
      <c r="V42" t="str">
        <f>IF(E42="","",IF(②選手情報入力!J50="","",IF(I42=1,VLOOKUP(②選手情報入力!J50,種目情報!$A$4:$C$121,3,FALSE),VLOOKUP(②選手情報入力!J50,種目情報!$E$4:$G$210,3,FALSE))))</f>
        <v/>
      </c>
      <c r="W42" t="str">
        <f>IF(E42="","",IF(②選手情報入力!L50="","",IF(I42=1,VLOOKUP(②選手情報入力!L50,種目情報!$A$4:$B$121,2,FALSE),VLOOKUP(②選手情報入力!L50,種目情報!$E$4:$F$210,2,FALSE))))</f>
        <v/>
      </c>
      <c r="X42" t="str">
        <f>IF(E42="","",IF(②選手情報入力!M50="","",②選手情報入力!M50))</f>
        <v/>
      </c>
      <c r="Y42" s="36" t="str">
        <f>IF(E42="","",IF(②選手情報入力!L50="","",0))</f>
        <v/>
      </c>
      <c r="Z42" t="str">
        <f>IF(E42="","",IF(②選手情報入力!L50="","",IF(I42=1,VLOOKUP(②選手情報入力!L50,種目情報!$A$4:$C$21,3,FALSE),VLOOKUP(②選手情報入力!L50,種目情報!$E$4:$G$20,3,FALSE))))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IF(E43="","",I43*1000000+①学校情報入力!$D$4*1000+②選手情報入力!A51)</f>
        <v/>
      </c>
      <c r="B43" t="str">
        <f>IF(E43="","",①学校情報入力!$D$4)</f>
        <v/>
      </c>
      <c r="E43" t="str">
        <f>IF(②選手情報入力!B51="","",②選手情報入力!B51)</f>
        <v/>
      </c>
      <c r="F43" t="str">
        <f>IF(E43="","",②選手情報入力!C51)</f>
        <v/>
      </c>
      <c r="G43" t="str">
        <f>IF(E43="","",②選手情報入力!D51)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IF(E43="","",IF(②選手情報入力!H51="","",IF(I43=1,VLOOKUP(②選手情報入力!H51,種目情報!$A$4:$B$121,2,FALSE),VLOOKUP(②選手情報入力!H51,種目情報!$E$4:$F$210,2,FALSE))))</f>
        <v/>
      </c>
      <c r="P43" t="str">
        <f>IF(E43="","",IF(②選手情報入力!I51="","",②選手情報入力!I51))</f>
        <v/>
      </c>
      <c r="Q43" s="36" t="str">
        <f>IF(E43="","",IF(②選手情報入力!H51="","",0))</f>
        <v/>
      </c>
      <c r="R43" t="str">
        <f>IF(E43="","",IF(②選手情報入力!H51="","",IF(I43=1,VLOOKUP(②選手情報入力!H51,種目情報!$A$4:$C$121,3,FALSE),VLOOKUP(②選手情報入力!H51,種目情報!$E$4:$G$210,3,FALSE))))</f>
        <v/>
      </c>
      <c r="S43" t="str">
        <f>IF(E43="","",IF(②選手情報入力!J51="","",IF(I43=1,VLOOKUP(②選手情報入力!J51,種目情報!$A$4:$B$121,2,FALSE),VLOOKUP(②選手情報入力!J51,種目情報!$E$4:$F$210,2,FALSE))))</f>
        <v/>
      </c>
      <c r="T43" t="str">
        <f>IF(E43="","",IF(②選手情報入力!K51="","",②選手情報入力!K51))</f>
        <v/>
      </c>
      <c r="U43" s="36" t="str">
        <f>IF(E43="","",IF(②選手情報入力!J51="","",0))</f>
        <v/>
      </c>
      <c r="V43" t="str">
        <f>IF(E43="","",IF(②選手情報入力!J51="","",IF(I43=1,VLOOKUP(②選手情報入力!J51,種目情報!$A$4:$C$121,3,FALSE),VLOOKUP(②選手情報入力!J51,種目情報!$E$4:$G$210,3,FALSE))))</f>
        <v/>
      </c>
      <c r="W43" t="str">
        <f>IF(E43="","",IF(②選手情報入力!L51="","",IF(I43=1,VLOOKUP(②選手情報入力!L51,種目情報!$A$4:$B$121,2,FALSE),VLOOKUP(②選手情報入力!L51,種目情報!$E$4:$F$210,2,FALSE))))</f>
        <v/>
      </c>
      <c r="X43" t="str">
        <f>IF(E43="","",IF(②選手情報入力!M51="","",②選手情報入力!M51))</f>
        <v/>
      </c>
      <c r="Y43" s="36" t="str">
        <f>IF(E43="","",IF(②選手情報入力!L51="","",0))</f>
        <v/>
      </c>
      <c r="Z43" t="str">
        <f>IF(E43="","",IF(②選手情報入力!L51="","",IF(I43=1,VLOOKUP(②選手情報入力!L51,種目情報!$A$4:$C$21,3,FALSE),VLOOKUP(②選手情報入力!L51,種目情報!$E$4:$G$20,3,FALSE))))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IF(E44="","",I44*1000000+①学校情報入力!$D$4*1000+②選手情報入力!A52)</f>
        <v/>
      </c>
      <c r="B44" t="str">
        <f>IF(E44="","",①学校情報入力!$D$4)</f>
        <v/>
      </c>
      <c r="E44" t="str">
        <f>IF(②選手情報入力!B52="","",②選手情報入力!B52)</f>
        <v/>
      </c>
      <c r="F44" t="str">
        <f>IF(E44="","",②選手情報入力!C52)</f>
        <v/>
      </c>
      <c r="G44" t="str">
        <f>IF(E44="","",②選手情報入力!D52)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IF(E44="","",IF(②選手情報入力!H52="","",IF(I44=1,VLOOKUP(②選手情報入力!H52,種目情報!$A$4:$B$121,2,FALSE),VLOOKUP(②選手情報入力!H52,種目情報!$E$4:$F$210,2,FALSE))))</f>
        <v/>
      </c>
      <c r="P44" t="str">
        <f>IF(E44="","",IF(②選手情報入力!I52="","",②選手情報入力!I52))</f>
        <v/>
      </c>
      <c r="Q44" s="36" t="str">
        <f>IF(E44="","",IF(②選手情報入力!H52="","",0))</f>
        <v/>
      </c>
      <c r="R44" t="str">
        <f>IF(E44="","",IF(②選手情報入力!H52="","",IF(I44=1,VLOOKUP(②選手情報入力!H52,種目情報!$A$4:$C$121,3,FALSE),VLOOKUP(②選手情報入力!H52,種目情報!$E$4:$G$210,3,FALSE))))</f>
        <v/>
      </c>
      <c r="S44" t="str">
        <f>IF(E44="","",IF(②選手情報入力!J52="","",IF(I44=1,VLOOKUP(②選手情報入力!J52,種目情報!$A$4:$B$121,2,FALSE),VLOOKUP(②選手情報入力!J52,種目情報!$E$4:$F$210,2,FALSE))))</f>
        <v/>
      </c>
      <c r="T44" t="str">
        <f>IF(E44="","",IF(②選手情報入力!K52="","",②選手情報入力!K52))</f>
        <v/>
      </c>
      <c r="U44" s="36" t="str">
        <f>IF(E44="","",IF(②選手情報入力!J52="","",0))</f>
        <v/>
      </c>
      <c r="V44" t="str">
        <f>IF(E44="","",IF(②選手情報入力!J52="","",IF(I44=1,VLOOKUP(②選手情報入力!J52,種目情報!$A$4:$C$121,3,FALSE),VLOOKUP(②選手情報入力!J52,種目情報!$E$4:$G$210,3,FALSE))))</f>
        <v/>
      </c>
      <c r="W44" t="str">
        <f>IF(E44="","",IF(②選手情報入力!L52="","",IF(I44=1,VLOOKUP(②選手情報入力!L52,種目情報!$A$4:$B$121,2,FALSE),VLOOKUP(②選手情報入力!L52,種目情報!$E$4:$F$210,2,FALSE))))</f>
        <v/>
      </c>
      <c r="X44" t="str">
        <f>IF(E44="","",IF(②選手情報入力!M52="","",②選手情報入力!M52))</f>
        <v/>
      </c>
      <c r="Y44" s="36" t="str">
        <f>IF(E44="","",IF(②選手情報入力!L52="","",0))</f>
        <v/>
      </c>
      <c r="Z44" t="str">
        <f>IF(E44="","",IF(②選手情報入力!L52="","",IF(I44=1,VLOOKUP(②選手情報入力!L52,種目情報!$A$4:$C$21,3,FALSE),VLOOKUP(②選手情報入力!L52,種目情報!$E$4:$G$20,3,FALSE))))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IF(E45="","",I45*1000000+①学校情報入力!$D$4*1000+②選手情報入力!A53)</f>
        <v/>
      </c>
      <c r="B45" t="str">
        <f>IF(E45="","",①学校情報入力!$D$4)</f>
        <v/>
      </c>
      <c r="E45" t="str">
        <f>IF(②選手情報入力!B53="","",②選手情報入力!B53)</f>
        <v/>
      </c>
      <c r="F45" t="str">
        <f>IF(E45="","",②選手情報入力!C53)</f>
        <v/>
      </c>
      <c r="G45" t="str">
        <f>IF(E45="","",②選手情報入力!D53)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IF(E45="","",IF(②選手情報入力!H53="","",IF(I45=1,VLOOKUP(②選手情報入力!H53,種目情報!$A$4:$B$121,2,FALSE),VLOOKUP(②選手情報入力!H53,種目情報!$E$4:$F$210,2,FALSE))))</f>
        <v/>
      </c>
      <c r="P45" t="str">
        <f>IF(E45="","",IF(②選手情報入力!I53="","",②選手情報入力!I53))</f>
        <v/>
      </c>
      <c r="Q45" s="36" t="str">
        <f>IF(E45="","",IF(②選手情報入力!H53="","",0))</f>
        <v/>
      </c>
      <c r="R45" t="str">
        <f>IF(E45="","",IF(②選手情報入力!H53="","",IF(I45=1,VLOOKUP(②選手情報入力!H53,種目情報!$A$4:$C$121,3,FALSE),VLOOKUP(②選手情報入力!H53,種目情報!$E$4:$G$210,3,FALSE))))</f>
        <v/>
      </c>
      <c r="S45" t="str">
        <f>IF(E45="","",IF(②選手情報入力!J53="","",IF(I45=1,VLOOKUP(②選手情報入力!J53,種目情報!$A$4:$B$121,2,FALSE),VLOOKUP(②選手情報入力!J53,種目情報!$E$4:$F$210,2,FALSE))))</f>
        <v/>
      </c>
      <c r="T45" t="str">
        <f>IF(E45="","",IF(②選手情報入力!K53="","",②選手情報入力!K53))</f>
        <v/>
      </c>
      <c r="U45" s="36" t="str">
        <f>IF(E45="","",IF(②選手情報入力!J53="","",0))</f>
        <v/>
      </c>
      <c r="V45" t="str">
        <f>IF(E45="","",IF(②選手情報入力!J53="","",IF(I45=1,VLOOKUP(②選手情報入力!J53,種目情報!$A$4:$C$121,3,FALSE),VLOOKUP(②選手情報入力!J53,種目情報!$E$4:$G$210,3,FALSE))))</f>
        <v/>
      </c>
      <c r="W45" t="str">
        <f>IF(E45="","",IF(②選手情報入力!L53="","",IF(I45=1,VLOOKUP(②選手情報入力!L53,種目情報!$A$4:$B$121,2,FALSE),VLOOKUP(②選手情報入力!L53,種目情報!$E$4:$F$210,2,FALSE))))</f>
        <v/>
      </c>
      <c r="X45" t="str">
        <f>IF(E45="","",IF(②選手情報入力!M53="","",②選手情報入力!M53))</f>
        <v/>
      </c>
      <c r="Y45" s="36" t="str">
        <f>IF(E45="","",IF(②選手情報入力!L53="","",0))</f>
        <v/>
      </c>
      <c r="Z45" t="str">
        <f>IF(E45="","",IF(②選手情報入力!L53="","",IF(I45=1,VLOOKUP(②選手情報入力!L53,種目情報!$A$4:$C$21,3,FALSE),VLOOKUP(②選手情報入力!L53,種目情報!$E$4:$G$20,3,FALSE))))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IF(E46="","",I46*1000000+①学校情報入力!$D$4*1000+②選手情報入力!A54)</f>
        <v/>
      </c>
      <c r="B46" t="str">
        <f>IF(E46="","",①学校情報入力!$D$4)</f>
        <v/>
      </c>
      <c r="E46" t="str">
        <f>IF(②選手情報入力!B54="","",②選手情報入力!B54)</f>
        <v/>
      </c>
      <c r="F46" t="str">
        <f>IF(E46="","",②選手情報入力!C54)</f>
        <v/>
      </c>
      <c r="G46" t="str">
        <f>IF(E46="","",②選手情報入力!D54)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IF(E46="","",IF(②選手情報入力!H54="","",IF(I46=1,VLOOKUP(②選手情報入力!H54,種目情報!$A$4:$B$121,2,FALSE),VLOOKUP(②選手情報入力!H54,種目情報!$E$4:$F$210,2,FALSE))))</f>
        <v/>
      </c>
      <c r="P46" t="str">
        <f>IF(E46="","",IF(②選手情報入力!I54="","",②選手情報入力!I54))</f>
        <v/>
      </c>
      <c r="Q46" s="36" t="str">
        <f>IF(E46="","",IF(②選手情報入力!H54="","",0))</f>
        <v/>
      </c>
      <c r="R46" t="str">
        <f>IF(E46="","",IF(②選手情報入力!H54="","",IF(I46=1,VLOOKUP(②選手情報入力!H54,種目情報!$A$4:$C$121,3,FALSE),VLOOKUP(②選手情報入力!H54,種目情報!$E$4:$G$210,3,FALSE))))</f>
        <v/>
      </c>
      <c r="S46" t="str">
        <f>IF(E46="","",IF(②選手情報入力!J54="","",IF(I46=1,VLOOKUP(②選手情報入力!J54,種目情報!$A$4:$B$121,2,FALSE),VLOOKUP(②選手情報入力!J54,種目情報!$E$4:$F$210,2,FALSE))))</f>
        <v/>
      </c>
      <c r="T46" t="str">
        <f>IF(E46="","",IF(②選手情報入力!K54="","",②選手情報入力!K54))</f>
        <v/>
      </c>
      <c r="U46" s="36" t="str">
        <f>IF(E46="","",IF(②選手情報入力!J54="","",0))</f>
        <v/>
      </c>
      <c r="V46" t="str">
        <f>IF(E46="","",IF(②選手情報入力!J54="","",IF(I46=1,VLOOKUP(②選手情報入力!J54,種目情報!$A$4:$C$121,3,FALSE),VLOOKUP(②選手情報入力!J54,種目情報!$E$4:$G$210,3,FALSE))))</f>
        <v/>
      </c>
      <c r="W46" t="str">
        <f>IF(E46="","",IF(②選手情報入力!L54="","",IF(I46=1,VLOOKUP(②選手情報入力!L54,種目情報!$A$4:$B$121,2,FALSE),VLOOKUP(②選手情報入力!L54,種目情報!$E$4:$F$210,2,FALSE))))</f>
        <v/>
      </c>
      <c r="X46" t="str">
        <f>IF(E46="","",IF(②選手情報入力!M54="","",②選手情報入力!M54))</f>
        <v/>
      </c>
      <c r="Y46" s="36" t="str">
        <f>IF(E46="","",IF(②選手情報入力!L54="","",0))</f>
        <v/>
      </c>
      <c r="Z46" t="str">
        <f>IF(E46="","",IF(②選手情報入力!L54="","",IF(I46=1,VLOOKUP(②選手情報入力!L54,種目情報!$A$4:$C$21,3,FALSE),VLOOKUP(②選手情報入力!L54,種目情報!$E$4:$G$20,3,FALSE))))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IF(E47="","",I47*1000000+①学校情報入力!$D$4*1000+②選手情報入力!A55)</f>
        <v/>
      </c>
      <c r="B47" t="str">
        <f>IF(E47="","",①学校情報入力!$D$4)</f>
        <v/>
      </c>
      <c r="E47" t="str">
        <f>IF(②選手情報入力!B55="","",②選手情報入力!B55)</f>
        <v/>
      </c>
      <c r="F47" t="str">
        <f>IF(E47="","",②選手情報入力!C55)</f>
        <v/>
      </c>
      <c r="G47" t="str">
        <f>IF(E47="","",②選手情報入力!D55)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IF(E47="","",IF(②選手情報入力!H55="","",IF(I47=1,VLOOKUP(②選手情報入力!H55,種目情報!$A$4:$B$121,2,FALSE),VLOOKUP(②選手情報入力!H55,種目情報!$E$4:$F$210,2,FALSE))))</f>
        <v/>
      </c>
      <c r="P47" t="str">
        <f>IF(E47="","",IF(②選手情報入力!I55="","",②選手情報入力!I55))</f>
        <v/>
      </c>
      <c r="Q47" s="36" t="str">
        <f>IF(E47="","",IF(②選手情報入力!H55="","",0))</f>
        <v/>
      </c>
      <c r="R47" t="str">
        <f>IF(E47="","",IF(②選手情報入力!H55="","",IF(I47=1,VLOOKUP(②選手情報入力!H55,種目情報!$A$4:$C$121,3,FALSE),VLOOKUP(②選手情報入力!H55,種目情報!$E$4:$G$210,3,FALSE))))</f>
        <v/>
      </c>
      <c r="S47" t="str">
        <f>IF(E47="","",IF(②選手情報入力!J55="","",IF(I47=1,VLOOKUP(②選手情報入力!J55,種目情報!$A$4:$B$121,2,FALSE),VLOOKUP(②選手情報入力!J55,種目情報!$E$4:$F$210,2,FALSE))))</f>
        <v/>
      </c>
      <c r="T47" t="str">
        <f>IF(E47="","",IF(②選手情報入力!K55="","",②選手情報入力!K55))</f>
        <v/>
      </c>
      <c r="U47" s="36" t="str">
        <f>IF(E47="","",IF(②選手情報入力!J55="","",0))</f>
        <v/>
      </c>
      <c r="V47" t="str">
        <f>IF(E47="","",IF(②選手情報入力!J55="","",IF(I47=1,VLOOKUP(②選手情報入力!J55,種目情報!$A$4:$C$121,3,FALSE),VLOOKUP(②選手情報入力!J55,種目情報!$E$4:$G$210,3,FALSE))))</f>
        <v/>
      </c>
      <c r="W47" t="str">
        <f>IF(E47="","",IF(②選手情報入力!L55="","",IF(I47=1,VLOOKUP(②選手情報入力!L55,種目情報!$A$4:$B$121,2,FALSE),VLOOKUP(②選手情報入力!L55,種目情報!$E$4:$F$210,2,FALSE))))</f>
        <v/>
      </c>
      <c r="X47" t="str">
        <f>IF(E47="","",IF(②選手情報入力!M55="","",②選手情報入力!M55))</f>
        <v/>
      </c>
      <c r="Y47" s="36" t="str">
        <f>IF(E47="","",IF(②選手情報入力!L55="","",0))</f>
        <v/>
      </c>
      <c r="Z47" t="str">
        <f>IF(E47="","",IF(②選手情報入力!L55="","",IF(I47=1,VLOOKUP(②選手情報入力!L55,種目情報!$A$4:$C$21,3,FALSE),VLOOKUP(②選手情報入力!L55,種目情報!$E$4:$G$20,3,FALSE))))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IF(E48="","",I48*1000000+①学校情報入力!$D$4*1000+②選手情報入力!A56)</f>
        <v/>
      </c>
      <c r="B48" t="str">
        <f>IF(E48="","",①学校情報入力!$D$4)</f>
        <v/>
      </c>
      <c r="E48" t="str">
        <f>IF(②選手情報入力!B56="","",②選手情報入力!B56)</f>
        <v/>
      </c>
      <c r="F48" t="str">
        <f>IF(E48="","",②選手情報入力!C56)</f>
        <v/>
      </c>
      <c r="G48" t="str">
        <f>IF(E48="","",②選手情報入力!D56)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IF(E48="","",IF(②選手情報入力!H56="","",IF(I48=1,VLOOKUP(②選手情報入力!H56,種目情報!$A$4:$B$121,2,FALSE),VLOOKUP(②選手情報入力!H56,種目情報!$E$4:$F$210,2,FALSE))))</f>
        <v/>
      </c>
      <c r="P48" t="str">
        <f>IF(E48="","",IF(②選手情報入力!I56="","",②選手情報入力!I56))</f>
        <v/>
      </c>
      <c r="Q48" s="36" t="str">
        <f>IF(E48="","",IF(②選手情報入力!H56="","",0))</f>
        <v/>
      </c>
      <c r="R48" t="str">
        <f>IF(E48="","",IF(②選手情報入力!H56="","",IF(I48=1,VLOOKUP(②選手情報入力!H56,種目情報!$A$4:$C$121,3,FALSE),VLOOKUP(②選手情報入力!H56,種目情報!$E$4:$G$210,3,FALSE))))</f>
        <v/>
      </c>
      <c r="S48" t="str">
        <f>IF(E48="","",IF(②選手情報入力!J56="","",IF(I48=1,VLOOKUP(②選手情報入力!J56,種目情報!$A$4:$B$121,2,FALSE),VLOOKUP(②選手情報入力!J56,種目情報!$E$4:$F$210,2,FALSE))))</f>
        <v/>
      </c>
      <c r="T48" t="str">
        <f>IF(E48="","",IF(②選手情報入力!K56="","",②選手情報入力!K56))</f>
        <v/>
      </c>
      <c r="U48" s="36" t="str">
        <f>IF(E48="","",IF(②選手情報入力!J56="","",0))</f>
        <v/>
      </c>
      <c r="V48" t="str">
        <f>IF(E48="","",IF(②選手情報入力!J56="","",IF(I48=1,VLOOKUP(②選手情報入力!J56,種目情報!$A$4:$C$121,3,FALSE),VLOOKUP(②選手情報入力!J56,種目情報!$E$4:$G$210,3,FALSE))))</f>
        <v/>
      </c>
      <c r="W48" t="str">
        <f>IF(E48="","",IF(②選手情報入力!L56="","",IF(I48=1,VLOOKUP(②選手情報入力!L56,種目情報!$A$4:$B$121,2,FALSE),VLOOKUP(②選手情報入力!L56,種目情報!$E$4:$F$210,2,FALSE))))</f>
        <v/>
      </c>
      <c r="X48" t="str">
        <f>IF(E48="","",IF(②選手情報入力!M56="","",②選手情報入力!M56))</f>
        <v/>
      </c>
      <c r="Y48" s="36" t="str">
        <f>IF(E48="","",IF(②選手情報入力!L56="","",0))</f>
        <v/>
      </c>
      <c r="Z48" t="str">
        <f>IF(E48="","",IF(②選手情報入力!L56="","",IF(I48=1,VLOOKUP(②選手情報入力!L56,種目情報!$A$4:$C$21,3,FALSE),VLOOKUP(②選手情報入力!L56,種目情報!$E$4:$G$20,3,FALSE))))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IF(E49="","",I49*1000000+①学校情報入力!$D$4*1000+②選手情報入力!A57)</f>
        <v/>
      </c>
      <c r="B49" t="str">
        <f>IF(E49="","",①学校情報入力!$D$4)</f>
        <v/>
      </c>
      <c r="E49" t="str">
        <f>IF(②選手情報入力!B57="","",②選手情報入力!B57)</f>
        <v/>
      </c>
      <c r="F49" t="str">
        <f>IF(E49="","",②選手情報入力!C57)</f>
        <v/>
      </c>
      <c r="G49" t="str">
        <f>IF(E49="","",②選手情報入力!D57)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IF(E49="","",IF(②選手情報入力!H57="","",IF(I49=1,VLOOKUP(②選手情報入力!H57,種目情報!$A$4:$B$121,2,FALSE),VLOOKUP(②選手情報入力!H57,種目情報!$E$4:$F$210,2,FALSE))))</f>
        <v/>
      </c>
      <c r="P49" t="str">
        <f>IF(E49="","",IF(②選手情報入力!I57="","",②選手情報入力!I57))</f>
        <v/>
      </c>
      <c r="Q49" s="36" t="str">
        <f>IF(E49="","",IF(②選手情報入力!H57="","",0))</f>
        <v/>
      </c>
      <c r="R49" t="str">
        <f>IF(E49="","",IF(②選手情報入力!H57="","",IF(I49=1,VLOOKUP(②選手情報入力!H57,種目情報!$A$4:$C$121,3,FALSE),VLOOKUP(②選手情報入力!H57,種目情報!$E$4:$G$210,3,FALSE))))</f>
        <v/>
      </c>
      <c r="S49" t="str">
        <f>IF(E49="","",IF(②選手情報入力!J57="","",IF(I49=1,VLOOKUP(②選手情報入力!J57,種目情報!$A$4:$B$121,2,FALSE),VLOOKUP(②選手情報入力!J57,種目情報!$E$4:$F$210,2,FALSE))))</f>
        <v/>
      </c>
      <c r="T49" t="str">
        <f>IF(E49="","",IF(②選手情報入力!K57="","",②選手情報入力!K57))</f>
        <v/>
      </c>
      <c r="U49" s="36" t="str">
        <f>IF(E49="","",IF(②選手情報入力!J57="","",0))</f>
        <v/>
      </c>
      <c r="V49" t="str">
        <f>IF(E49="","",IF(②選手情報入力!J57="","",IF(I49=1,VLOOKUP(②選手情報入力!J57,種目情報!$A$4:$C$121,3,FALSE),VLOOKUP(②選手情報入力!J57,種目情報!$E$4:$G$210,3,FALSE))))</f>
        <v/>
      </c>
      <c r="W49" t="str">
        <f>IF(E49="","",IF(②選手情報入力!L57="","",IF(I49=1,VLOOKUP(②選手情報入力!L57,種目情報!$A$4:$B$121,2,FALSE),VLOOKUP(②選手情報入力!L57,種目情報!$E$4:$F$210,2,FALSE))))</f>
        <v/>
      </c>
      <c r="X49" t="str">
        <f>IF(E49="","",IF(②選手情報入力!M57="","",②選手情報入力!M57))</f>
        <v/>
      </c>
      <c r="Y49" s="36" t="str">
        <f>IF(E49="","",IF(②選手情報入力!L57="","",0))</f>
        <v/>
      </c>
      <c r="Z49" t="str">
        <f>IF(E49="","",IF(②選手情報入力!L57="","",IF(I49=1,VLOOKUP(②選手情報入力!L57,種目情報!$A$4:$C$21,3,FALSE),VLOOKUP(②選手情報入力!L57,種目情報!$E$4:$G$20,3,FALSE))))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IF(E50="","",I50*1000000+①学校情報入力!$D$4*1000+②選手情報入力!A58)</f>
        <v/>
      </c>
      <c r="B50" t="str">
        <f>IF(E50="","",①学校情報入力!$D$4)</f>
        <v/>
      </c>
      <c r="E50" t="str">
        <f>IF(②選手情報入力!B58="","",②選手情報入力!B58)</f>
        <v/>
      </c>
      <c r="F50" t="str">
        <f>IF(E50="","",②選手情報入力!C58)</f>
        <v/>
      </c>
      <c r="G50" t="str">
        <f>IF(E50="","",②選手情報入力!D58)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IF(E50="","",IF(②選手情報入力!H58="","",IF(I50=1,VLOOKUP(②選手情報入力!H58,種目情報!$A$4:$B$121,2,FALSE),VLOOKUP(②選手情報入力!H58,種目情報!$E$4:$F$210,2,FALSE))))</f>
        <v/>
      </c>
      <c r="P50" t="str">
        <f>IF(E50="","",IF(②選手情報入力!I58="","",②選手情報入力!I58))</f>
        <v/>
      </c>
      <c r="Q50" s="36" t="str">
        <f>IF(E50="","",IF(②選手情報入力!H58="","",0))</f>
        <v/>
      </c>
      <c r="R50" t="str">
        <f>IF(E50="","",IF(②選手情報入力!H58="","",IF(I50=1,VLOOKUP(②選手情報入力!H58,種目情報!$A$4:$C$121,3,FALSE),VLOOKUP(②選手情報入力!H58,種目情報!$E$4:$G$210,3,FALSE))))</f>
        <v/>
      </c>
      <c r="S50" t="str">
        <f>IF(E50="","",IF(②選手情報入力!J58="","",IF(I50=1,VLOOKUP(②選手情報入力!J58,種目情報!$A$4:$B$121,2,FALSE),VLOOKUP(②選手情報入力!J58,種目情報!$E$4:$F$210,2,FALSE))))</f>
        <v/>
      </c>
      <c r="T50" t="str">
        <f>IF(E50="","",IF(②選手情報入力!K58="","",②選手情報入力!K58))</f>
        <v/>
      </c>
      <c r="U50" s="36" t="str">
        <f>IF(E50="","",IF(②選手情報入力!J58="","",0))</f>
        <v/>
      </c>
      <c r="V50" t="str">
        <f>IF(E50="","",IF(②選手情報入力!J58="","",IF(I50=1,VLOOKUP(②選手情報入力!J58,種目情報!$A$4:$C$121,3,FALSE),VLOOKUP(②選手情報入力!J58,種目情報!$E$4:$G$210,3,FALSE))))</f>
        <v/>
      </c>
      <c r="W50" t="str">
        <f>IF(E50="","",IF(②選手情報入力!L58="","",IF(I50=1,VLOOKUP(②選手情報入力!L58,種目情報!$A$4:$B$121,2,FALSE),VLOOKUP(②選手情報入力!L58,種目情報!$E$4:$F$210,2,FALSE))))</f>
        <v/>
      </c>
      <c r="X50" t="str">
        <f>IF(E50="","",IF(②選手情報入力!M58="","",②選手情報入力!M58))</f>
        <v/>
      </c>
      <c r="Y50" s="36" t="str">
        <f>IF(E50="","",IF(②選手情報入力!L58="","",0))</f>
        <v/>
      </c>
      <c r="Z50" t="str">
        <f>IF(E50="","",IF(②選手情報入力!L58="","",IF(I50=1,VLOOKUP(②選手情報入力!L58,種目情報!$A$4:$C$21,3,FALSE),VLOOKUP(②選手情報入力!L58,種目情報!$E$4:$G$20,3,FALSE))))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IF(E51="","",I51*1000000+①学校情報入力!$D$4*1000+②選手情報入力!A59)</f>
        <v/>
      </c>
      <c r="B51" t="str">
        <f>IF(E51="","",①学校情報入力!$D$4)</f>
        <v/>
      </c>
      <c r="E51" t="str">
        <f>IF(②選手情報入力!B59="","",②選手情報入力!B59)</f>
        <v/>
      </c>
      <c r="F51" t="str">
        <f>IF(E51="","",②選手情報入力!C59)</f>
        <v/>
      </c>
      <c r="G51" t="str">
        <f>IF(E51="","",②選手情報入力!D59)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IF(E51="","",IF(②選手情報入力!H59="","",IF(I51=1,VLOOKUP(②選手情報入力!H59,種目情報!$A$4:$B$121,2,FALSE),VLOOKUP(②選手情報入力!H59,種目情報!$E$4:$F$210,2,FALSE))))</f>
        <v/>
      </c>
      <c r="P51" t="str">
        <f>IF(E51="","",IF(②選手情報入力!I59="","",②選手情報入力!I59))</f>
        <v/>
      </c>
      <c r="Q51" s="36" t="str">
        <f>IF(E51="","",IF(②選手情報入力!H59="","",0))</f>
        <v/>
      </c>
      <c r="R51" t="str">
        <f>IF(E51="","",IF(②選手情報入力!H59="","",IF(I51=1,VLOOKUP(②選手情報入力!H59,種目情報!$A$4:$C$121,3,FALSE),VLOOKUP(②選手情報入力!H59,種目情報!$E$4:$G$210,3,FALSE))))</f>
        <v/>
      </c>
      <c r="S51" t="str">
        <f>IF(E51="","",IF(②選手情報入力!J59="","",IF(I51=1,VLOOKUP(②選手情報入力!J59,種目情報!$A$4:$B$121,2,FALSE),VLOOKUP(②選手情報入力!J59,種目情報!$E$4:$F$210,2,FALSE))))</f>
        <v/>
      </c>
      <c r="T51" t="str">
        <f>IF(E51="","",IF(②選手情報入力!K59="","",②選手情報入力!K59))</f>
        <v/>
      </c>
      <c r="U51" s="36" t="str">
        <f>IF(E51="","",IF(②選手情報入力!J59="","",0))</f>
        <v/>
      </c>
      <c r="V51" t="str">
        <f>IF(E51="","",IF(②選手情報入力!J59="","",IF(I51=1,VLOOKUP(②選手情報入力!J59,種目情報!$A$4:$C$121,3,FALSE),VLOOKUP(②選手情報入力!J59,種目情報!$E$4:$G$210,3,FALSE))))</f>
        <v/>
      </c>
      <c r="W51" t="str">
        <f>IF(E51="","",IF(②選手情報入力!L59="","",IF(I51=1,VLOOKUP(②選手情報入力!L59,種目情報!$A$4:$B$121,2,FALSE),VLOOKUP(②選手情報入力!L59,種目情報!$E$4:$F$210,2,FALSE))))</f>
        <v/>
      </c>
      <c r="X51" t="str">
        <f>IF(E51="","",IF(②選手情報入力!M59="","",②選手情報入力!M59))</f>
        <v/>
      </c>
      <c r="Y51" s="36" t="str">
        <f>IF(E51="","",IF(②選手情報入力!L59="","",0))</f>
        <v/>
      </c>
      <c r="Z51" t="str">
        <f>IF(E51="","",IF(②選手情報入力!L59="","",IF(I51=1,VLOOKUP(②選手情報入力!L59,種目情報!$A$4:$C$21,3,FALSE),VLOOKUP(②選手情報入力!L59,種目情報!$E$4:$G$20,3,FALSE))))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IF(E52="","",I52*1000000+①学校情報入力!$D$4*1000+②選手情報入力!A60)</f>
        <v/>
      </c>
      <c r="B52" t="str">
        <f>IF(E52="","",①学校情報入力!$D$4)</f>
        <v/>
      </c>
      <c r="E52" t="str">
        <f>IF(②選手情報入力!B60="","",②選手情報入力!B60)</f>
        <v/>
      </c>
      <c r="F52" t="str">
        <f>IF(E52="","",②選手情報入力!C60)</f>
        <v/>
      </c>
      <c r="G52" t="str">
        <f>IF(E52="","",②選手情報入力!D60)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IF(E52="","",IF(②選手情報入力!H60="","",IF(I52=1,VLOOKUP(②選手情報入力!H60,種目情報!$A$4:$B$121,2,FALSE),VLOOKUP(②選手情報入力!H60,種目情報!$E$4:$F$210,2,FALSE))))</f>
        <v/>
      </c>
      <c r="P52" t="str">
        <f>IF(E52="","",IF(②選手情報入力!I60="","",②選手情報入力!I60))</f>
        <v/>
      </c>
      <c r="Q52" s="36" t="str">
        <f>IF(E52="","",IF(②選手情報入力!H60="","",0))</f>
        <v/>
      </c>
      <c r="R52" t="str">
        <f>IF(E52="","",IF(②選手情報入力!H60="","",IF(I52=1,VLOOKUP(②選手情報入力!H60,種目情報!$A$4:$C$121,3,FALSE),VLOOKUP(②選手情報入力!H60,種目情報!$E$4:$G$210,3,FALSE))))</f>
        <v/>
      </c>
      <c r="S52" t="str">
        <f>IF(E52="","",IF(②選手情報入力!J60="","",IF(I52=1,VLOOKUP(②選手情報入力!J60,種目情報!$A$4:$B$121,2,FALSE),VLOOKUP(②選手情報入力!J60,種目情報!$E$4:$F$210,2,FALSE))))</f>
        <v/>
      </c>
      <c r="T52" t="str">
        <f>IF(E52="","",IF(②選手情報入力!K60="","",②選手情報入力!K60))</f>
        <v/>
      </c>
      <c r="U52" s="36" t="str">
        <f>IF(E52="","",IF(②選手情報入力!J60="","",0))</f>
        <v/>
      </c>
      <c r="V52" t="str">
        <f>IF(E52="","",IF(②選手情報入力!J60="","",IF(I52=1,VLOOKUP(②選手情報入力!J60,種目情報!$A$4:$C$121,3,FALSE),VLOOKUP(②選手情報入力!J60,種目情報!$E$4:$G$210,3,FALSE))))</f>
        <v/>
      </c>
      <c r="W52" t="str">
        <f>IF(E52="","",IF(②選手情報入力!L60="","",IF(I52=1,VLOOKUP(②選手情報入力!L60,種目情報!$A$4:$B$121,2,FALSE),VLOOKUP(②選手情報入力!L60,種目情報!$E$4:$F$210,2,FALSE))))</f>
        <v/>
      </c>
      <c r="X52" t="str">
        <f>IF(E52="","",IF(②選手情報入力!M60="","",②選手情報入力!M60))</f>
        <v/>
      </c>
      <c r="Y52" s="36" t="str">
        <f>IF(E52="","",IF(②選手情報入力!L60="","",0))</f>
        <v/>
      </c>
      <c r="Z52" t="str">
        <f>IF(E52="","",IF(②選手情報入力!L60="","",IF(I52=1,VLOOKUP(②選手情報入力!L60,種目情報!$A$4:$C$21,3,FALSE),VLOOKUP(②選手情報入力!L60,種目情報!$E$4:$G$20,3,FALSE))))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IF(E53="","",I53*1000000+①学校情報入力!$D$4*1000+②選手情報入力!A61)</f>
        <v/>
      </c>
      <c r="B53" t="str">
        <f>IF(E53="","",①学校情報入力!$D$4)</f>
        <v/>
      </c>
      <c r="E53" t="str">
        <f>IF(②選手情報入力!B61="","",②選手情報入力!B61)</f>
        <v/>
      </c>
      <c r="F53" t="str">
        <f>IF(E53="","",②選手情報入力!C61)</f>
        <v/>
      </c>
      <c r="G53" t="str">
        <f>IF(E53="","",②選手情報入力!D61)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IF(E53="","",IF(②選手情報入力!H61="","",IF(I53=1,VLOOKUP(②選手情報入力!H61,種目情報!$A$4:$B$121,2,FALSE),VLOOKUP(②選手情報入力!H61,種目情報!$E$4:$F$210,2,FALSE))))</f>
        <v/>
      </c>
      <c r="P53" t="str">
        <f>IF(E53="","",IF(②選手情報入力!I61="","",②選手情報入力!I61))</f>
        <v/>
      </c>
      <c r="Q53" s="36" t="str">
        <f>IF(E53="","",IF(②選手情報入力!H61="","",0))</f>
        <v/>
      </c>
      <c r="R53" t="str">
        <f>IF(E53="","",IF(②選手情報入力!H61="","",IF(I53=1,VLOOKUP(②選手情報入力!H61,種目情報!$A$4:$C$121,3,FALSE),VLOOKUP(②選手情報入力!H61,種目情報!$E$4:$G$210,3,FALSE))))</f>
        <v/>
      </c>
      <c r="S53" t="str">
        <f>IF(E53="","",IF(②選手情報入力!J61="","",IF(I53=1,VLOOKUP(②選手情報入力!J61,種目情報!$A$4:$B$121,2,FALSE),VLOOKUP(②選手情報入力!J61,種目情報!$E$4:$F$210,2,FALSE))))</f>
        <v/>
      </c>
      <c r="T53" t="str">
        <f>IF(E53="","",IF(②選手情報入力!K61="","",②選手情報入力!K61))</f>
        <v/>
      </c>
      <c r="U53" s="36" t="str">
        <f>IF(E53="","",IF(②選手情報入力!J61="","",0))</f>
        <v/>
      </c>
      <c r="V53" t="str">
        <f>IF(E53="","",IF(②選手情報入力!J61="","",IF(I53=1,VLOOKUP(②選手情報入力!J61,種目情報!$A$4:$C$121,3,FALSE),VLOOKUP(②選手情報入力!J61,種目情報!$E$4:$G$210,3,FALSE))))</f>
        <v/>
      </c>
      <c r="W53" t="str">
        <f>IF(E53="","",IF(②選手情報入力!L61="","",IF(I53=1,VLOOKUP(②選手情報入力!L61,種目情報!$A$4:$B$121,2,FALSE),VLOOKUP(②選手情報入力!L61,種目情報!$E$4:$F$210,2,FALSE))))</f>
        <v/>
      </c>
      <c r="X53" t="str">
        <f>IF(E53="","",IF(②選手情報入力!M61="","",②選手情報入力!M61))</f>
        <v/>
      </c>
      <c r="Y53" s="36" t="str">
        <f>IF(E53="","",IF(②選手情報入力!L61="","",0))</f>
        <v/>
      </c>
      <c r="Z53" t="str">
        <f>IF(E53="","",IF(②選手情報入力!L61="","",IF(I53=1,VLOOKUP(②選手情報入力!L61,種目情報!$A$4:$C$21,3,FALSE),VLOOKUP(②選手情報入力!L61,種目情報!$E$4:$G$20,3,FALSE))))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IF(E54="","",I54*1000000+①学校情報入力!$D$4*1000+②選手情報入力!A62)</f>
        <v/>
      </c>
      <c r="B54" t="str">
        <f>IF(E54="","",①学校情報入力!$D$4)</f>
        <v/>
      </c>
      <c r="E54" t="str">
        <f>IF(②選手情報入力!B62="","",②選手情報入力!B62)</f>
        <v/>
      </c>
      <c r="F54" t="str">
        <f>IF(E54="","",②選手情報入力!C62)</f>
        <v/>
      </c>
      <c r="G54" t="str">
        <f>IF(E54="","",②選手情報入力!D62)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IF(E54="","",IF(②選手情報入力!H62="","",IF(I54=1,VLOOKUP(②選手情報入力!H62,種目情報!$A$4:$B$121,2,FALSE),VLOOKUP(②選手情報入力!H62,種目情報!$E$4:$F$210,2,FALSE))))</f>
        <v/>
      </c>
      <c r="P54" t="str">
        <f>IF(E54="","",IF(②選手情報入力!I62="","",②選手情報入力!I62))</f>
        <v/>
      </c>
      <c r="Q54" s="36" t="str">
        <f>IF(E54="","",IF(②選手情報入力!H62="","",0))</f>
        <v/>
      </c>
      <c r="R54" t="str">
        <f>IF(E54="","",IF(②選手情報入力!H62="","",IF(I54=1,VLOOKUP(②選手情報入力!H62,種目情報!$A$4:$C$121,3,FALSE),VLOOKUP(②選手情報入力!H62,種目情報!$E$4:$G$210,3,FALSE))))</f>
        <v/>
      </c>
      <c r="S54" t="str">
        <f>IF(E54="","",IF(②選手情報入力!J62="","",IF(I54=1,VLOOKUP(②選手情報入力!J62,種目情報!$A$4:$B$121,2,FALSE),VLOOKUP(②選手情報入力!J62,種目情報!$E$4:$F$210,2,FALSE))))</f>
        <v/>
      </c>
      <c r="T54" t="str">
        <f>IF(E54="","",IF(②選手情報入力!K62="","",②選手情報入力!K62))</f>
        <v/>
      </c>
      <c r="U54" s="36" t="str">
        <f>IF(E54="","",IF(②選手情報入力!J62="","",0))</f>
        <v/>
      </c>
      <c r="V54" t="str">
        <f>IF(E54="","",IF(②選手情報入力!J62="","",IF(I54=1,VLOOKUP(②選手情報入力!J62,種目情報!$A$4:$C$121,3,FALSE),VLOOKUP(②選手情報入力!J62,種目情報!$E$4:$G$210,3,FALSE))))</f>
        <v/>
      </c>
      <c r="W54" t="str">
        <f>IF(E54="","",IF(②選手情報入力!L62="","",IF(I54=1,VLOOKUP(②選手情報入力!L62,種目情報!$A$4:$B$121,2,FALSE),VLOOKUP(②選手情報入力!L62,種目情報!$E$4:$F$210,2,FALSE))))</f>
        <v/>
      </c>
      <c r="X54" t="str">
        <f>IF(E54="","",IF(②選手情報入力!M62="","",②選手情報入力!M62))</f>
        <v/>
      </c>
      <c r="Y54" s="36" t="str">
        <f>IF(E54="","",IF(②選手情報入力!L62="","",0))</f>
        <v/>
      </c>
      <c r="Z54" t="str">
        <f>IF(E54="","",IF(②選手情報入力!L62="","",IF(I54=1,VLOOKUP(②選手情報入力!L62,種目情報!$A$4:$C$21,3,FALSE),VLOOKUP(②選手情報入力!L62,種目情報!$E$4:$G$20,3,FALSE))))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IF(E55="","",I55*1000000+①学校情報入力!$D$4*1000+②選手情報入力!A63)</f>
        <v/>
      </c>
      <c r="B55" t="str">
        <f>IF(E55="","",①学校情報入力!$D$4)</f>
        <v/>
      </c>
      <c r="E55" t="str">
        <f>IF(②選手情報入力!B63="","",②選手情報入力!B63)</f>
        <v/>
      </c>
      <c r="F55" t="str">
        <f>IF(E55="","",②選手情報入力!C63)</f>
        <v/>
      </c>
      <c r="G55" t="str">
        <f>IF(E55="","",②選手情報入力!D63)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IF(E55="","",IF(②選手情報入力!H63="","",IF(I55=1,VLOOKUP(②選手情報入力!H63,種目情報!$A$4:$B$121,2,FALSE),VLOOKUP(②選手情報入力!H63,種目情報!$E$4:$F$210,2,FALSE))))</f>
        <v/>
      </c>
      <c r="P55" t="str">
        <f>IF(E55="","",IF(②選手情報入力!I63="","",②選手情報入力!I63))</f>
        <v/>
      </c>
      <c r="Q55" s="36" t="str">
        <f>IF(E55="","",IF(②選手情報入力!H63="","",0))</f>
        <v/>
      </c>
      <c r="R55" t="str">
        <f>IF(E55="","",IF(②選手情報入力!H63="","",IF(I55=1,VLOOKUP(②選手情報入力!H63,種目情報!$A$4:$C$121,3,FALSE),VLOOKUP(②選手情報入力!H63,種目情報!$E$4:$G$210,3,FALSE))))</f>
        <v/>
      </c>
      <c r="S55" t="str">
        <f>IF(E55="","",IF(②選手情報入力!J63="","",IF(I55=1,VLOOKUP(②選手情報入力!J63,種目情報!$A$4:$B$121,2,FALSE),VLOOKUP(②選手情報入力!J63,種目情報!$E$4:$F$210,2,FALSE))))</f>
        <v/>
      </c>
      <c r="T55" t="str">
        <f>IF(E55="","",IF(②選手情報入力!K63="","",②選手情報入力!K63))</f>
        <v/>
      </c>
      <c r="U55" s="36" t="str">
        <f>IF(E55="","",IF(②選手情報入力!J63="","",0))</f>
        <v/>
      </c>
      <c r="V55" t="str">
        <f>IF(E55="","",IF(②選手情報入力!J63="","",IF(I55=1,VLOOKUP(②選手情報入力!J63,種目情報!$A$4:$C$121,3,FALSE),VLOOKUP(②選手情報入力!J63,種目情報!$E$4:$G$210,3,FALSE))))</f>
        <v/>
      </c>
      <c r="W55" t="str">
        <f>IF(E55="","",IF(②選手情報入力!L63="","",IF(I55=1,VLOOKUP(②選手情報入力!L63,種目情報!$A$4:$B$121,2,FALSE),VLOOKUP(②選手情報入力!L63,種目情報!$E$4:$F$210,2,FALSE))))</f>
        <v/>
      </c>
      <c r="X55" t="str">
        <f>IF(E55="","",IF(②選手情報入力!M63="","",②選手情報入力!M63))</f>
        <v/>
      </c>
      <c r="Y55" s="36" t="str">
        <f>IF(E55="","",IF(②選手情報入力!L63="","",0))</f>
        <v/>
      </c>
      <c r="Z55" t="str">
        <f>IF(E55="","",IF(②選手情報入力!L63="","",IF(I55=1,VLOOKUP(②選手情報入力!L63,種目情報!$A$4:$C$21,3,FALSE),VLOOKUP(②選手情報入力!L63,種目情報!$E$4:$G$20,3,FALSE))))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IF(E56="","",I56*1000000+①学校情報入力!$D$4*1000+②選手情報入力!A64)</f>
        <v/>
      </c>
      <c r="B56" t="str">
        <f>IF(E56="","",①学校情報入力!$D$4)</f>
        <v/>
      </c>
      <c r="E56" t="str">
        <f>IF(②選手情報入力!B64="","",②選手情報入力!B64)</f>
        <v/>
      </c>
      <c r="F56" t="str">
        <f>IF(E56="","",②選手情報入力!C64)</f>
        <v/>
      </c>
      <c r="G56" t="str">
        <f>IF(E56="","",②選手情報入力!D64)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IF(E56="","",IF(②選手情報入力!H64="","",IF(I56=1,VLOOKUP(②選手情報入力!H64,種目情報!$A$4:$B$121,2,FALSE),VLOOKUP(②選手情報入力!H64,種目情報!$E$4:$F$210,2,FALSE))))</f>
        <v/>
      </c>
      <c r="P56" t="str">
        <f>IF(E56="","",IF(②選手情報入力!I64="","",②選手情報入力!I64))</f>
        <v/>
      </c>
      <c r="Q56" s="36" t="str">
        <f>IF(E56="","",IF(②選手情報入力!H64="","",0))</f>
        <v/>
      </c>
      <c r="R56" t="str">
        <f>IF(E56="","",IF(②選手情報入力!H64="","",IF(I56=1,VLOOKUP(②選手情報入力!H64,種目情報!$A$4:$C$121,3,FALSE),VLOOKUP(②選手情報入力!H64,種目情報!$E$4:$G$210,3,FALSE))))</f>
        <v/>
      </c>
      <c r="S56" t="str">
        <f>IF(E56="","",IF(②選手情報入力!J64="","",IF(I56=1,VLOOKUP(②選手情報入力!J64,種目情報!$A$4:$B$121,2,FALSE),VLOOKUP(②選手情報入力!J64,種目情報!$E$4:$F$210,2,FALSE))))</f>
        <v/>
      </c>
      <c r="T56" t="str">
        <f>IF(E56="","",IF(②選手情報入力!K64="","",②選手情報入力!K64))</f>
        <v/>
      </c>
      <c r="U56" s="36" t="str">
        <f>IF(E56="","",IF(②選手情報入力!J64="","",0))</f>
        <v/>
      </c>
      <c r="V56" t="str">
        <f>IF(E56="","",IF(②選手情報入力!J64="","",IF(I56=1,VLOOKUP(②選手情報入力!J64,種目情報!$A$4:$C$121,3,FALSE),VLOOKUP(②選手情報入力!J64,種目情報!$E$4:$G$210,3,FALSE))))</f>
        <v/>
      </c>
      <c r="W56" t="str">
        <f>IF(E56="","",IF(②選手情報入力!L64="","",IF(I56=1,VLOOKUP(②選手情報入力!L64,種目情報!$A$4:$B$121,2,FALSE),VLOOKUP(②選手情報入力!L64,種目情報!$E$4:$F$210,2,FALSE))))</f>
        <v/>
      </c>
      <c r="X56" t="str">
        <f>IF(E56="","",IF(②選手情報入力!M64="","",②選手情報入力!M64))</f>
        <v/>
      </c>
      <c r="Y56" s="36" t="str">
        <f>IF(E56="","",IF(②選手情報入力!L64="","",0))</f>
        <v/>
      </c>
      <c r="Z56" t="str">
        <f>IF(E56="","",IF(②選手情報入力!L64="","",IF(I56=1,VLOOKUP(②選手情報入力!L64,種目情報!$A$4:$C$21,3,FALSE),VLOOKUP(②選手情報入力!L64,種目情報!$E$4:$G$20,3,FALSE))))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IF(E57="","",I57*1000000+①学校情報入力!$D$4*1000+②選手情報入力!A65)</f>
        <v/>
      </c>
      <c r="B57" t="str">
        <f>IF(E57="","",①学校情報入力!$D$4)</f>
        <v/>
      </c>
      <c r="E57" t="str">
        <f>IF(②選手情報入力!B65="","",②選手情報入力!B65)</f>
        <v/>
      </c>
      <c r="F57" t="str">
        <f>IF(E57="","",②選手情報入力!C65)</f>
        <v/>
      </c>
      <c r="G57" t="str">
        <f>IF(E57="","",②選手情報入力!D65)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IF(E57="","",IF(②選手情報入力!H65="","",IF(I57=1,VLOOKUP(②選手情報入力!H65,種目情報!$A$4:$B$121,2,FALSE),VLOOKUP(②選手情報入力!H65,種目情報!$E$4:$F$210,2,FALSE))))</f>
        <v/>
      </c>
      <c r="P57" t="str">
        <f>IF(E57="","",IF(②選手情報入力!I65="","",②選手情報入力!I65))</f>
        <v/>
      </c>
      <c r="Q57" s="36" t="str">
        <f>IF(E57="","",IF(②選手情報入力!H65="","",0))</f>
        <v/>
      </c>
      <c r="R57" t="str">
        <f>IF(E57="","",IF(②選手情報入力!H65="","",IF(I57=1,VLOOKUP(②選手情報入力!H65,種目情報!$A$4:$C$121,3,FALSE),VLOOKUP(②選手情報入力!H65,種目情報!$E$4:$G$210,3,FALSE))))</f>
        <v/>
      </c>
      <c r="S57" t="str">
        <f>IF(E57="","",IF(②選手情報入力!J65="","",IF(I57=1,VLOOKUP(②選手情報入力!J65,種目情報!$A$4:$B$121,2,FALSE),VLOOKUP(②選手情報入力!J65,種目情報!$E$4:$F$210,2,FALSE))))</f>
        <v/>
      </c>
      <c r="T57" t="str">
        <f>IF(E57="","",IF(②選手情報入力!K65="","",②選手情報入力!K65))</f>
        <v/>
      </c>
      <c r="U57" s="36" t="str">
        <f>IF(E57="","",IF(②選手情報入力!J65="","",0))</f>
        <v/>
      </c>
      <c r="V57" t="str">
        <f>IF(E57="","",IF(②選手情報入力!J65="","",IF(I57=1,VLOOKUP(②選手情報入力!J65,種目情報!$A$4:$C$121,3,FALSE),VLOOKUP(②選手情報入力!J65,種目情報!$E$4:$G$210,3,FALSE))))</f>
        <v/>
      </c>
      <c r="W57" t="str">
        <f>IF(E57="","",IF(②選手情報入力!L65="","",IF(I57=1,VLOOKUP(②選手情報入力!L65,種目情報!$A$4:$B$121,2,FALSE),VLOOKUP(②選手情報入力!L65,種目情報!$E$4:$F$210,2,FALSE))))</f>
        <v/>
      </c>
      <c r="X57" t="str">
        <f>IF(E57="","",IF(②選手情報入力!M65="","",②選手情報入力!M65))</f>
        <v/>
      </c>
      <c r="Y57" s="36" t="str">
        <f>IF(E57="","",IF(②選手情報入力!L65="","",0))</f>
        <v/>
      </c>
      <c r="Z57" t="str">
        <f>IF(E57="","",IF(②選手情報入力!L65="","",IF(I57=1,VLOOKUP(②選手情報入力!L65,種目情報!$A$4:$C$21,3,FALSE),VLOOKUP(②選手情報入力!L65,種目情報!$E$4:$G$20,3,FALSE))))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IF(E58="","",I58*1000000+①学校情報入力!$D$4*1000+②選手情報入力!A66)</f>
        <v/>
      </c>
      <c r="B58" t="str">
        <f>IF(E58="","",①学校情報入力!$D$4)</f>
        <v/>
      </c>
      <c r="E58" t="str">
        <f>IF(②選手情報入力!B66="","",②選手情報入力!B66)</f>
        <v/>
      </c>
      <c r="F58" t="str">
        <f>IF(E58="","",②選手情報入力!C66)</f>
        <v/>
      </c>
      <c r="G58" t="str">
        <f>IF(E58="","",②選手情報入力!D66)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IF(E58="","",IF(②選手情報入力!H66="","",IF(I58=1,VLOOKUP(②選手情報入力!H66,種目情報!$A$4:$B$121,2,FALSE),VLOOKUP(②選手情報入力!H66,種目情報!$E$4:$F$210,2,FALSE))))</f>
        <v/>
      </c>
      <c r="P58" t="str">
        <f>IF(E58="","",IF(②選手情報入力!I66="","",②選手情報入力!I66))</f>
        <v/>
      </c>
      <c r="Q58" s="36" t="str">
        <f>IF(E58="","",IF(②選手情報入力!H66="","",0))</f>
        <v/>
      </c>
      <c r="R58" t="str">
        <f>IF(E58="","",IF(②選手情報入力!H66="","",IF(I58=1,VLOOKUP(②選手情報入力!H66,種目情報!$A$4:$C$121,3,FALSE),VLOOKUP(②選手情報入力!H66,種目情報!$E$4:$G$210,3,FALSE))))</f>
        <v/>
      </c>
      <c r="S58" t="str">
        <f>IF(E58="","",IF(②選手情報入力!J66="","",IF(I58=1,VLOOKUP(②選手情報入力!J66,種目情報!$A$4:$B$121,2,FALSE),VLOOKUP(②選手情報入力!J66,種目情報!$E$4:$F$210,2,FALSE))))</f>
        <v/>
      </c>
      <c r="T58" t="str">
        <f>IF(E58="","",IF(②選手情報入力!K66="","",②選手情報入力!K66))</f>
        <v/>
      </c>
      <c r="U58" s="36" t="str">
        <f>IF(E58="","",IF(②選手情報入力!J66="","",0))</f>
        <v/>
      </c>
      <c r="V58" t="str">
        <f>IF(E58="","",IF(②選手情報入力!J66="","",IF(I58=1,VLOOKUP(②選手情報入力!J66,種目情報!$A$4:$C$121,3,FALSE),VLOOKUP(②選手情報入力!J66,種目情報!$E$4:$G$210,3,FALSE))))</f>
        <v/>
      </c>
      <c r="W58" t="str">
        <f>IF(E58="","",IF(②選手情報入力!L66="","",IF(I58=1,VLOOKUP(②選手情報入力!L66,種目情報!$A$4:$B$121,2,FALSE),VLOOKUP(②選手情報入力!L66,種目情報!$E$4:$F$210,2,FALSE))))</f>
        <v/>
      </c>
      <c r="X58" t="str">
        <f>IF(E58="","",IF(②選手情報入力!M66="","",②選手情報入力!M66))</f>
        <v/>
      </c>
      <c r="Y58" s="36" t="str">
        <f>IF(E58="","",IF(②選手情報入力!L66="","",0))</f>
        <v/>
      </c>
      <c r="Z58" t="str">
        <f>IF(E58="","",IF(②選手情報入力!L66="","",IF(I58=1,VLOOKUP(②選手情報入力!L66,種目情報!$A$4:$C$21,3,FALSE),VLOOKUP(②選手情報入力!L66,種目情報!$E$4:$G$20,3,FALSE))))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IF(E59="","",I59*1000000+①学校情報入力!$D$4*1000+②選手情報入力!A67)</f>
        <v/>
      </c>
      <c r="B59" t="str">
        <f>IF(E59="","",①学校情報入力!$D$4)</f>
        <v/>
      </c>
      <c r="E59" t="str">
        <f>IF(②選手情報入力!B67="","",②選手情報入力!B67)</f>
        <v/>
      </c>
      <c r="F59" t="str">
        <f>IF(E59="","",②選手情報入力!C67)</f>
        <v/>
      </c>
      <c r="G59" t="str">
        <f>IF(E59="","",②選手情報入力!D67)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IF(E59="","",IF(②選手情報入力!H67="","",IF(I59=1,VLOOKUP(②選手情報入力!H67,種目情報!$A$4:$B$121,2,FALSE),VLOOKUP(②選手情報入力!H67,種目情報!$E$4:$F$210,2,FALSE))))</f>
        <v/>
      </c>
      <c r="P59" t="str">
        <f>IF(E59="","",IF(②選手情報入力!I67="","",②選手情報入力!I67))</f>
        <v/>
      </c>
      <c r="Q59" s="36" t="str">
        <f>IF(E59="","",IF(②選手情報入力!H67="","",0))</f>
        <v/>
      </c>
      <c r="R59" t="str">
        <f>IF(E59="","",IF(②選手情報入力!H67="","",IF(I59=1,VLOOKUP(②選手情報入力!H67,種目情報!$A$4:$C$121,3,FALSE),VLOOKUP(②選手情報入力!H67,種目情報!$E$4:$G$210,3,FALSE))))</f>
        <v/>
      </c>
      <c r="S59" t="str">
        <f>IF(E59="","",IF(②選手情報入力!J67="","",IF(I59=1,VLOOKUP(②選手情報入力!J67,種目情報!$A$4:$B$121,2,FALSE),VLOOKUP(②選手情報入力!J67,種目情報!$E$4:$F$210,2,FALSE))))</f>
        <v/>
      </c>
      <c r="T59" t="str">
        <f>IF(E59="","",IF(②選手情報入力!K67="","",②選手情報入力!K67))</f>
        <v/>
      </c>
      <c r="U59" s="36" t="str">
        <f>IF(E59="","",IF(②選手情報入力!J67="","",0))</f>
        <v/>
      </c>
      <c r="V59" t="str">
        <f>IF(E59="","",IF(②選手情報入力!J67="","",IF(I59=1,VLOOKUP(②選手情報入力!J67,種目情報!$A$4:$C$121,3,FALSE),VLOOKUP(②選手情報入力!J67,種目情報!$E$4:$G$210,3,FALSE))))</f>
        <v/>
      </c>
      <c r="W59" t="str">
        <f>IF(E59="","",IF(②選手情報入力!L67="","",IF(I59=1,VLOOKUP(②選手情報入力!L67,種目情報!$A$4:$B$121,2,FALSE),VLOOKUP(②選手情報入力!L67,種目情報!$E$4:$F$210,2,FALSE))))</f>
        <v/>
      </c>
      <c r="X59" t="str">
        <f>IF(E59="","",IF(②選手情報入力!M67="","",②選手情報入力!M67))</f>
        <v/>
      </c>
      <c r="Y59" s="36" t="str">
        <f>IF(E59="","",IF(②選手情報入力!L67="","",0))</f>
        <v/>
      </c>
      <c r="Z59" t="str">
        <f>IF(E59="","",IF(②選手情報入力!L67="","",IF(I59=1,VLOOKUP(②選手情報入力!L67,種目情報!$A$4:$C$21,3,FALSE),VLOOKUP(②選手情報入力!L67,種目情報!$E$4:$G$20,3,FALSE))))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IF(E60="","",I60*1000000+①学校情報入力!$D$4*1000+②選手情報入力!A68)</f>
        <v/>
      </c>
      <c r="B60" t="str">
        <f>IF(E60="","",①学校情報入力!$D$4)</f>
        <v/>
      </c>
      <c r="E60" t="str">
        <f>IF(②選手情報入力!B68="","",②選手情報入力!B68)</f>
        <v/>
      </c>
      <c r="F60" t="str">
        <f>IF(E60="","",②選手情報入力!C68)</f>
        <v/>
      </c>
      <c r="G60" t="str">
        <f>IF(E60="","",②選手情報入力!D68)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IF(E60="","",IF(②選手情報入力!H68="","",IF(I60=1,VLOOKUP(②選手情報入力!H68,種目情報!$A$4:$B$121,2,FALSE),VLOOKUP(②選手情報入力!H68,種目情報!$E$4:$F$210,2,FALSE))))</f>
        <v/>
      </c>
      <c r="P60" t="str">
        <f>IF(E60="","",IF(②選手情報入力!I68="","",②選手情報入力!I68))</f>
        <v/>
      </c>
      <c r="Q60" s="36" t="str">
        <f>IF(E60="","",IF(②選手情報入力!H68="","",0))</f>
        <v/>
      </c>
      <c r="R60" t="str">
        <f>IF(E60="","",IF(②選手情報入力!H68="","",IF(I60=1,VLOOKUP(②選手情報入力!H68,種目情報!$A$4:$C$121,3,FALSE),VLOOKUP(②選手情報入力!H68,種目情報!$E$4:$G$210,3,FALSE))))</f>
        <v/>
      </c>
      <c r="S60" t="str">
        <f>IF(E60="","",IF(②選手情報入力!J68="","",IF(I60=1,VLOOKUP(②選手情報入力!J68,種目情報!$A$4:$B$121,2,FALSE),VLOOKUP(②選手情報入力!J68,種目情報!$E$4:$F$210,2,FALSE))))</f>
        <v/>
      </c>
      <c r="T60" t="str">
        <f>IF(E60="","",IF(②選手情報入力!K68="","",②選手情報入力!K68))</f>
        <v/>
      </c>
      <c r="U60" s="36" t="str">
        <f>IF(E60="","",IF(②選手情報入力!J68="","",0))</f>
        <v/>
      </c>
      <c r="V60" t="str">
        <f>IF(E60="","",IF(②選手情報入力!J68="","",IF(I60=1,VLOOKUP(②選手情報入力!J68,種目情報!$A$4:$C$121,3,FALSE),VLOOKUP(②選手情報入力!J68,種目情報!$E$4:$G$210,3,FALSE))))</f>
        <v/>
      </c>
      <c r="W60" t="str">
        <f>IF(E60="","",IF(②選手情報入力!L68="","",IF(I60=1,VLOOKUP(②選手情報入力!L68,種目情報!$A$4:$B$121,2,FALSE),VLOOKUP(②選手情報入力!L68,種目情報!$E$4:$F$210,2,FALSE))))</f>
        <v/>
      </c>
      <c r="X60" t="str">
        <f>IF(E60="","",IF(②選手情報入力!M68="","",②選手情報入力!M68))</f>
        <v/>
      </c>
      <c r="Y60" s="36" t="str">
        <f>IF(E60="","",IF(②選手情報入力!L68="","",0))</f>
        <v/>
      </c>
      <c r="Z60" t="str">
        <f>IF(E60="","",IF(②選手情報入力!L68="","",IF(I60=1,VLOOKUP(②選手情報入力!L68,種目情報!$A$4:$C$21,3,FALSE),VLOOKUP(②選手情報入力!L68,種目情報!$E$4:$G$20,3,FALSE))))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IF(E61="","",I61*1000000+①学校情報入力!$D$4*1000+②選手情報入力!A69)</f>
        <v/>
      </c>
      <c r="B61" t="str">
        <f>IF(E61="","",①学校情報入力!$D$4)</f>
        <v/>
      </c>
      <c r="E61" t="str">
        <f>IF(②選手情報入力!B69="","",②選手情報入力!B69)</f>
        <v/>
      </c>
      <c r="F61" t="str">
        <f>IF(E61="","",②選手情報入力!C69)</f>
        <v/>
      </c>
      <c r="G61" t="str">
        <f>IF(E61="","",②選手情報入力!D69)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IF(E61="","",IF(②選手情報入力!H69="","",IF(I61=1,VLOOKUP(②選手情報入力!H69,種目情報!$A$4:$B$121,2,FALSE),VLOOKUP(②選手情報入力!H69,種目情報!$E$4:$F$210,2,FALSE))))</f>
        <v/>
      </c>
      <c r="P61" t="str">
        <f>IF(E61="","",IF(②選手情報入力!I69="","",②選手情報入力!I69))</f>
        <v/>
      </c>
      <c r="Q61" s="36" t="str">
        <f>IF(E61="","",IF(②選手情報入力!H69="","",0))</f>
        <v/>
      </c>
      <c r="R61" t="str">
        <f>IF(E61="","",IF(②選手情報入力!H69="","",IF(I61=1,VLOOKUP(②選手情報入力!H69,種目情報!$A$4:$C$121,3,FALSE),VLOOKUP(②選手情報入力!H69,種目情報!$E$4:$G$210,3,FALSE))))</f>
        <v/>
      </c>
      <c r="S61" t="str">
        <f>IF(E61="","",IF(②選手情報入力!J69="","",IF(I61=1,VLOOKUP(②選手情報入力!J69,種目情報!$A$4:$B$121,2,FALSE),VLOOKUP(②選手情報入力!J69,種目情報!$E$4:$F$210,2,FALSE))))</f>
        <v/>
      </c>
      <c r="T61" t="str">
        <f>IF(E61="","",IF(②選手情報入力!K69="","",②選手情報入力!K69))</f>
        <v/>
      </c>
      <c r="U61" s="36" t="str">
        <f>IF(E61="","",IF(②選手情報入力!J69="","",0))</f>
        <v/>
      </c>
      <c r="V61" t="str">
        <f>IF(E61="","",IF(②選手情報入力!J69="","",IF(I61=1,VLOOKUP(②選手情報入力!J69,種目情報!$A$4:$C$121,3,FALSE),VLOOKUP(②選手情報入力!J69,種目情報!$E$4:$G$210,3,FALSE))))</f>
        <v/>
      </c>
      <c r="W61" t="str">
        <f>IF(E61="","",IF(②選手情報入力!L69="","",IF(I61=1,VLOOKUP(②選手情報入力!L69,種目情報!$A$4:$B$121,2,FALSE),VLOOKUP(②選手情報入力!L69,種目情報!$E$4:$F$210,2,FALSE))))</f>
        <v/>
      </c>
      <c r="X61" t="str">
        <f>IF(E61="","",IF(②選手情報入力!M69="","",②選手情報入力!M69))</f>
        <v/>
      </c>
      <c r="Y61" s="36" t="str">
        <f>IF(E61="","",IF(②選手情報入力!L69="","",0))</f>
        <v/>
      </c>
      <c r="Z61" t="str">
        <f>IF(E61="","",IF(②選手情報入力!L69="","",IF(I61=1,VLOOKUP(②選手情報入力!L69,種目情報!$A$4:$C$21,3,FALSE),VLOOKUP(②選手情報入力!L69,種目情報!$E$4:$G$20,3,FALSE))))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IF(E62="","",I62*1000000+①学校情報入力!$D$4*1000+②選手情報入力!A70)</f>
        <v/>
      </c>
      <c r="B62" t="str">
        <f>IF(E62="","",①学校情報入力!$D$4)</f>
        <v/>
      </c>
      <c r="E62" t="str">
        <f>IF(②選手情報入力!B70="","",②選手情報入力!B70)</f>
        <v/>
      </c>
      <c r="F62" t="str">
        <f>IF(E62="","",②選手情報入力!C70)</f>
        <v/>
      </c>
      <c r="G62" t="str">
        <f>IF(E62="","",②選手情報入力!D70)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IF(E62="","",IF(②選手情報入力!H70="","",IF(I62=1,VLOOKUP(②選手情報入力!H70,種目情報!$A$4:$B$121,2,FALSE),VLOOKUP(②選手情報入力!H70,種目情報!$E$4:$F$210,2,FALSE))))</f>
        <v/>
      </c>
      <c r="P62" t="str">
        <f>IF(E62="","",IF(②選手情報入力!I70="","",②選手情報入力!I70))</f>
        <v/>
      </c>
      <c r="Q62" s="36" t="str">
        <f>IF(E62="","",IF(②選手情報入力!H70="","",0))</f>
        <v/>
      </c>
      <c r="R62" t="str">
        <f>IF(E62="","",IF(②選手情報入力!H70="","",IF(I62=1,VLOOKUP(②選手情報入力!H70,種目情報!$A$4:$C$121,3,FALSE),VLOOKUP(②選手情報入力!H70,種目情報!$E$4:$G$210,3,FALSE))))</f>
        <v/>
      </c>
      <c r="S62" t="str">
        <f>IF(E62="","",IF(②選手情報入力!J70="","",IF(I62=1,VLOOKUP(②選手情報入力!J70,種目情報!$A$4:$B$121,2,FALSE),VLOOKUP(②選手情報入力!J70,種目情報!$E$4:$F$210,2,FALSE))))</f>
        <v/>
      </c>
      <c r="T62" t="str">
        <f>IF(E62="","",IF(②選手情報入力!K70="","",②選手情報入力!K70))</f>
        <v/>
      </c>
      <c r="U62" s="36" t="str">
        <f>IF(E62="","",IF(②選手情報入力!J70="","",0))</f>
        <v/>
      </c>
      <c r="V62" t="str">
        <f>IF(E62="","",IF(②選手情報入力!J70="","",IF(I62=1,VLOOKUP(②選手情報入力!J70,種目情報!$A$4:$C$121,3,FALSE),VLOOKUP(②選手情報入力!J70,種目情報!$E$4:$G$210,3,FALSE))))</f>
        <v/>
      </c>
      <c r="W62" t="str">
        <f>IF(E62="","",IF(②選手情報入力!L70="","",IF(I62=1,VLOOKUP(②選手情報入力!L70,種目情報!$A$4:$B$121,2,FALSE),VLOOKUP(②選手情報入力!L70,種目情報!$E$4:$F$210,2,FALSE))))</f>
        <v/>
      </c>
      <c r="X62" t="str">
        <f>IF(E62="","",IF(②選手情報入力!M70="","",②選手情報入力!M70))</f>
        <v/>
      </c>
      <c r="Y62" s="36" t="str">
        <f>IF(E62="","",IF(②選手情報入力!L70="","",0))</f>
        <v/>
      </c>
      <c r="Z62" t="str">
        <f>IF(E62="","",IF(②選手情報入力!L70="","",IF(I62=1,VLOOKUP(②選手情報入力!L70,種目情報!$A$4:$C$21,3,FALSE),VLOOKUP(②選手情報入力!L70,種目情報!$E$4:$G$20,3,FALSE))))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IF(E63="","",I63*1000000+①学校情報入力!$D$4*1000+②選手情報入力!A71)</f>
        <v/>
      </c>
      <c r="B63" t="str">
        <f>IF(E63="","",①学校情報入力!$D$4)</f>
        <v/>
      </c>
      <c r="E63" t="str">
        <f>IF(②選手情報入力!B71="","",②選手情報入力!B71)</f>
        <v/>
      </c>
      <c r="F63" t="str">
        <f>IF(E63="","",②選手情報入力!C71)</f>
        <v/>
      </c>
      <c r="G63" t="str">
        <f>IF(E63="","",②選手情報入力!D71)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IF(E63="","",IF(②選手情報入力!H71="","",IF(I63=1,VLOOKUP(②選手情報入力!H71,種目情報!$A$4:$B$121,2,FALSE),VLOOKUP(②選手情報入力!H71,種目情報!$E$4:$F$210,2,FALSE))))</f>
        <v/>
      </c>
      <c r="P63" t="str">
        <f>IF(E63="","",IF(②選手情報入力!I71="","",②選手情報入力!I71))</f>
        <v/>
      </c>
      <c r="Q63" s="36" t="str">
        <f>IF(E63="","",IF(②選手情報入力!H71="","",0))</f>
        <v/>
      </c>
      <c r="R63" t="str">
        <f>IF(E63="","",IF(②選手情報入力!H71="","",IF(I63=1,VLOOKUP(②選手情報入力!H71,種目情報!$A$4:$C$121,3,FALSE),VLOOKUP(②選手情報入力!H71,種目情報!$E$4:$G$210,3,FALSE))))</f>
        <v/>
      </c>
      <c r="S63" t="str">
        <f>IF(E63="","",IF(②選手情報入力!J71="","",IF(I63=1,VLOOKUP(②選手情報入力!J71,種目情報!$A$4:$B$121,2,FALSE),VLOOKUP(②選手情報入力!J71,種目情報!$E$4:$F$210,2,FALSE))))</f>
        <v/>
      </c>
      <c r="T63" t="str">
        <f>IF(E63="","",IF(②選手情報入力!K71="","",②選手情報入力!K71))</f>
        <v/>
      </c>
      <c r="U63" s="36" t="str">
        <f>IF(E63="","",IF(②選手情報入力!J71="","",0))</f>
        <v/>
      </c>
      <c r="V63" t="str">
        <f>IF(E63="","",IF(②選手情報入力!J71="","",IF(I63=1,VLOOKUP(②選手情報入力!J71,種目情報!$A$4:$C$121,3,FALSE),VLOOKUP(②選手情報入力!J71,種目情報!$E$4:$G$210,3,FALSE))))</f>
        <v/>
      </c>
      <c r="W63" t="str">
        <f>IF(E63="","",IF(②選手情報入力!L71="","",IF(I63=1,VLOOKUP(②選手情報入力!L71,種目情報!$A$4:$B$121,2,FALSE),VLOOKUP(②選手情報入力!L71,種目情報!$E$4:$F$210,2,FALSE))))</f>
        <v/>
      </c>
      <c r="X63" t="str">
        <f>IF(E63="","",IF(②選手情報入力!M71="","",②選手情報入力!M71))</f>
        <v/>
      </c>
      <c r="Y63" s="36" t="str">
        <f>IF(E63="","",IF(②選手情報入力!L71="","",0))</f>
        <v/>
      </c>
      <c r="Z63" t="str">
        <f>IF(E63="","",IF(②選手情報入力!L71="","",IF(I63=1,VLOOKUP(②選手情報入力!L71,種目情報!$A$4:$C$21,3,FALSE),VLOOKUP(②選手情報入力!L71,種目情報!$E$4:$G$20,3,FALSE))))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IF(E64="","",I64*1000000+①学校情報入力!$D$4*1000+②選手情報入力!A72)</f>
        <v/>
      </c>
      <c r="B64" t="str">
        <f>IF(E64="","",①学校情報入力!$D$4)</f>
        <v/>
      </c>
      <c r="E64" t="str">
        <f>IF(②選手情報入力!B72="","",②選手情報入力!B72)</f>
        <v/>
      </c>
      <c r="F64" t="str">
        <f>IF(E64="","",②選手情報入力!C72)</f>
        <v/>
      </c>
      <c r="G64" t="str">
        <f>IF(E64="","",②選手情報入力!D72)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IF(E64="","",IF(②選手情報入力!H72="","",IF(I64=1,VLOOKUP(②選手情報入力!H72,種目情報!$A$4:$B$121,2,FALSE),VLOOKUP(②選手情報入力!H72,種目情報!$E$4:$F$210,2,FALSE))))</f>
        <v/>
      </c>
      <c r="P64" t="str">
        <f>IF(E64="","",IF(②選手情報入力!I72="","",②選手情報入力!I72))</f>
        <v/>
      </c>
      <c r="Q64" s="36" t="str">
        <f>IF(E64="","",IF(②選手情報入力!H72="","",0))</f>
        <v/>
      </c>
      <c r="R64" t="str">
        <f>IF(E64="","",IF(②選手情報入力!H72="","",IF(I64=1,VLOOKUP(②選手情報入力!H72,種目情報!$A$4:$C$121,3,FALSE),VLOOKUP(②選手情報入力!H72,種目情報!$E$4:$G$210,3,FALSE))))</f>
        <v/>
      </c>
      <c r="S64" t="str">
        <f>IF(E64="","",IF(②選手情報入力!J72="","",IF(I64=1,VLOOKUP(②選手情報入力!J72,種目情報!$A$4:$B$121,2,FALSE),VLOOKUP(②選手情報入力!J72,種目情報!$E$4:$F$210,2,FALSE))))</f>
        <v/>
      </c>
      <c r="T64" t="str">
        <f>IF(E64="","",IF(②選手情報入力!K72="","",②選手情報入力!K72))</f>
        <v/>
      </c>
      <c r="U64" s="36" t="str">
        <f>IF(E64="","",IF(②選手情報入力!J72="","",0))</f>
        <v/>
      </c>
      <c r="V64" t="str">
        <f>IF(E64="","",IF(②選手情報入力!J72="","",IF(I64=1,VLOOKUP(②選手情報入力!J72,種目情報!$A$4:$C$121,3,FALSE),VLOOKUP(②選手情報入力!J72,種目情報!$E$4:$G$210,3,FALSE))))</f>
        <v/>
      </c>
      <c r="W64" t="str">
        <f>IF(E64="","",IF(②選手情報入力!L72="","",IF(I64=1,VLOOKUP(②選手情報入力!L72,種目情報!$A$4:$B$121,2,FALSE),VLOOKUP(②選手情報入力!L72,種目情報!$E$4:$F$210,2,FALSE))))</f>
        <v/>
      </c>
      <c r="X64" t="str">
        <f>IF(E64="","",IF(②選手情報入力!M72="","",②選手情報入力!M72))</f>
        <v/>
      </c>
      <c r="Y64" s="36" t="str">
        <f>IF(E64="","",IF(②選手情報入力!L72="","",0))</f>
        <v/>
      </c>
      <c r="Z64" t="str">
        <f>IF(E64="","",IF(②選手情報入力!L72="","",IF(I64=1,VLOOKUP(②選手情報入力!L72,種目情報!$A$4:$C$21,3,FALSE),VLOOKUP(②選手情報入力!L72,種目情報!$E$4:$G$20,3,FALSE))))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IF(E65="","",I65*1000000+①学校情報入力!$D$4*1000+②選手情報入力!A73)</f>
        <v/>
      </c>
      <c r="B65" t="str">
        <f>IF(E65="","",①学校情報入力!$D$4)</f>
        <v/>
      </c>
      <c r="E65" t="str">
        <f>IF(②選手情報入力!B73="","",②選手情報入力!B73)</f>
        <v/>
      </c>
      <c r="F65" t="str">
        <f>IF(E65="","",②選手情報入力!C73)</f>
        <v/>
      </c>
      <c r="G65" t="str">
        <f>IF(E65="","",②選手情報入力!D73)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IF(E65="","",IF(②選手情報入力!H73="","",IF(I65=1,VLOOKUP(②選手情報入力!H73,種目情報!$A$4:$B$121,2,FALSE),VLOOKUP(②選手情報入力!H73,種目情報!$E$4:$F$210,2,FALSE))))</f>
        <v/>
      </c>
      <c r="P65" t="str">
        <f>IF(E65="","",IF(②選手情報入力!I73="","",②選手情報入力!I73))</f>
        <v/>
      </c>
      <c r="Q65" s="36" t="str">
        <f>IF(E65="","",IF(②選手情報入力!H73="","",0))</f>
        <v/>
      </c>
      <c r="R65" t="str">
        <f>IF(E65="","",IF(②選手情報入力!H73="","",IF(I65=1,VLOOKUP(②選手情報入力!H73,種目情報!$A$4:$C$121,3,FALSE),VLOOKUP(②選手情報入力!H73,種目情報!$E$4:$G$210,3,FALSE))))</f>
        <v/>
      </c>
      <c r="S65" t="str">
        <f>IF(E65="","",IF(②選手情報入力!J73="","",IF(I65=1,VLOOKUP(②選手情報入力!J73,種目情報!$A$4:$B$121,2,FALSE),VLOOKUP(②選手情報入力!J73,種目情報!$E$4:$F$210,2,FALSE))))</f>
        <v/>
      </c>
      <c r="T65" t="str">
        <f>IF(E65="","",IF(②選手情報入力!K73="","",②選手情報入力!K73))</f>
        <v/>
      </c>
      <c r="U65" s="36" t="str">
        <f>IF(E65="","",IF(②選手情報入力!J73="","",0))</f>
        <v/>
      </c>
      <c r="V65" t="str">
        <f>IF(E65="","",IF(②選手情報入力!J73="","",IF(I65=1,VLOOKUP(②選手情報入力!J73,種目情報!$A$4:$C$121,3,FALSE),VLOOKUP(②選手情報入力!J73,種目情報!$E$4:$G$210,3,FALSE))))</f>
        <v/>
      </c>
      <c r="W65" t="str">
        <f>IF(E65="","",IF(②選手情報入力!L73="","",IF(I65=1,VLOOKUP(②選手情報入力!L73,種目情報!$A$4:$B$121,2,FALSE),VLOOKUP(②選手情報入力!L73,種目情報!$E$4:$F$210,2,FALSE))))</f>
        <v/>
      </c>
      <c r="X65" t="str">
        <f>IF(E65="","",IF(②選手情報入力!M73="","",②選手情報入力!M73))</f>
        <v/>
      </c>
      <c r="Y65" s="36" t="str">
        <f>IF(E65="","",IF(②選手情報入力!L73="","",0))</f>
        <v/>
      </c>
      <c r="Z65" t="str">
        <f>IF(E65="","",IF(②選手情報入力!L73="","",IF(I65=1,VLOOKUP(②選手情報入力!L73,種目情報!$A$4:$C$21,3,FALSE),VLOOKUP(②選手情報入力!L73,種目情報!$E$4:$G$20,3,FALSE))))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IF(E66="","",I66*1000000+①学校情報入力!$D$4*1000+②選手情報入力!A74)</f>
        <v/>
      </c>
      <c r="B66" t="str">
        <f>IF(E66="","",①学校情報入力!$D$4)</f>
        <v/>
      </c>
      <c r="E66" t="str">
        <f>IF(②選手情報入力!B74="","",②選手情報入力!B74)</f>
        <v/>
      </c>
      <c r="F66" t="str">
        <f>IF(E66="","",②選手情報入力!C74)</f>
        <v/>
      </c>
      <c r="G66" t="str">
        <f>IF(E66="","",②選手情報入力!D74)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IF(E66="","",IF(②選手情報入力!H74="","",IF(I66=1,VLOOKUP(②選手情報入力!H74,種目情報!$A$4:$B$121,2,FALSE),VLOOKUP(②選手情報入力!H74,種目情報!$E$4:$F$210,2,FALSE))))</f>
        <v/>
      </c>
      <c r="P66" t="str">
        <f>IF(E66="","",IF(②選手情報入力!I74="","",②選手情報入力!I74))</f>
        <v/>
      </c>
      <c r="Q66" s="36" t="str">
        <f>IF(E66="","",IF(②選手情報入力!H74="","",0))</f>
        <v/>
      </c>
      <c r="R66" t="str">
        <f>IF(E66="","",IF(②選手情報入力!H74="","",IF(I66=1,VLOOKUP(②選手情報入力!H74,種目情報!$A$4:$C$121,3,FALSE),VLOOKUP(②選手情報入力!H74,種目情報!$E$4:$G$210,3,FALSE))))</f>
        <v/>
      </c>
      <c r="S66" t="str">
        <f>IF(E66="","",IF(②選手情報入力!J74="","",IF(I66=1,VLOOKUP(②選手情報入力!J74,種目情報!$A$4:$B$121,2,FALSE),VLOOKUP(②選手情報入力!J74,種目情報!$E$4:$F$210,2,FALSE))))</f>
        <v/>
      </c>
      <c r="T66" t="str">
        <f>IF(E66="","",IF(②選手情報入力!K74="","",②選手情報入力!K74))</f>
        <v/>
      </c>
      <c r="U66" s="36" t="str">
        <f>IF(E66="","",IF(②選手情報入力!J74="","",0))</f>
        <v/>
      </c>
      <c r="V66" t="str">
        <f>IF(E66="","",IF(②選手情報入力!J74="","",IF(I66=1,VLOOKUP(②選手情報入力!J74,種目情報!$A$4:$C$121,3,FALSE),VLOOKUP(②選手情報入力!J74,種目情報!$E$4:$G$210,3,FALSE))))</f>
        <v/>
      </c>
      <c r="W66" t="str">
        <f>IF(E66="","",IF(②選手情報入力!L74="","",IF(I66=1,VLOOKUP(②選手情報入力!L74,種目情報!$A$4:$B$121,2,FALSE),VLOOKUP(②選手情報入力!L74,種目情報!$E$4:$F$210,2,FALSE))))</f>
        <v/>
      </c>
      <c r="X66" t="str">
        <f>IF(E66="","",IF(②選手情報入力!M74="","",②選手情報入力!M74))</f>
        <v/>
      </c>
      <c r="Y66" s="36" t="str">
        <f>IF(E66="","",IF(②選手情報入力!L74="","",0))</f>
        <v/>
      </c>
      <c r="Z66" t="str">
        <f>IF(E66="","",IF(②選手情報入力!L74="","",IF(I66=1,VLOOKUP(②選手情報入力!L74,種目情報!$A$4:$C$21,3,FALSE),VLOOKUP(②選手情報入力!L74,種目情報!$E$4:$G$20,3,FALSE))))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IF(E67="","",I67*1000000+①学校情報入力!$D$4*1000+②選手情報入力!A75)</f>
        <v/>
      </c>
      <c r="B67" t="str">
        <f>IF(E67="","",①学校情報入力!$D$4)</f>
        <v/>
      </c>
      <c r="E67" t="str">
        <f>IF(②選手情報入力!B75="","",②選手情報入力!B75)</f>
        <v/>
      </c>
      <c r="F67" t="str">
        <f>IF(E67="","",②選手情報入力!C75)</f>
        <v/>
      </c>
      <c r="G67" t="str">
        <f>IF(E67="","",②選手情報入力!D75)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IF(E67="","",IF(②選手情報入力!H75="","",IF(I67=1,VLOOKUP(②選手情報入力!H75,種目情報!$A$4:$B$121,2,FALSE),VLOOKUP(②選手情報入力!H75,種目情報!$E$4:$F$210,2,FALSE))))</f>
        <v/>
      </c>
      <c r="P67" t="str">
        <f>IF(E67="","",IF(②選手情報入力!I75="","",②選手情報入力!I75))</f>
        <v/>
      </c>
      <c r="Q67" s="36" t="str">
        <f>IF(E67="","",IF(②選手情報入力!H75="","",0))</f>
        <v/>
      </c>
      <c r="R67" t="str">
        <f>IF(E67="","",IF(②選手情報入力!H75="","",IF(I67=1,VLOOKUP(②選手情報入力!H75,種目情報!$A$4:$C$121,3,FALSE),VLOOKUP(②選手情報入力!H75,種目情報!$E$4:$G$210,3,FALSE))))</f>
        <v/>
      </c>
      <c r="S67" t="str">
        <f>IF(E67="","",IF(②選手情報入力!J75="","",IF(I67=1,VLOOKUP(②選手情報入力!J75,種目情報!$A$4:$B$121,2,FALSE),VLOOKUP(②選手情報入力!J75,種目情報!$E$4:$F$210,2,FALSE))))</f>
        <v/>
      </c>
      <c r="T67" t="str">
        <f>IF(E67="","",IF(②選手情報入力!K75="","",②選手情報入力!K75))</f>
        <v/>
      </c>
      <c r="U67" s="36" t="str">
        <f>IF(E67="","",IF(②選手情報入力!J75="","",0))</f>
        <v/>
      </c>
      <c r="V67" t="str">
        <f>IF(E67="","",IF(②選手情報入力!J75="","",IF(I67=1,VLOOKUP(②選手情報入力!J75,種目情報!$A$4:$C$121,3,FALSE),VLOOKUP(②選手情報入力!J75,種目情報!$E$4:$G$210,3,FALSE))))</f>
        <v/>
      </c>
      <c r="W67" t="str">
        <f>IF(E67="","",IF(②選手情報入力!L75="","",IF(I67=1,VLOOKUP(②選手情報入力!L75,種目情報!$A$4:$B$121,2,FALSE),VLOOKUP(②選手情報入力!L75,種目情報!$E$4:$F$210,2,FALSE))))</f>
        <v/>
      </c>
      <c r="X67" t="str">
        <f>IF(E67="","",IF(②選手情報入力!M75="","",②選手情報入力!M75))</f>
        <v/>
      </c>
      <c r="Y67" s="36" t="str">
        <f>IF(E67="","",IF(②選手情報入力!L75="","",0))</f>
        <v/>
      </c>
      <c r="Z67" t="str">
        <f>IF(E67="","",IF(②選手情報入力!L75="","",IF(I67=1,VLOOKUP(②選手情報入力!L75,種目情報!$A$4:$C$21,3,FALSE),VLOOKUP(②選手情報入力!L75,種目情報!$E$4:$G$20,3,FALSE))))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IF(E68="","",I68*1000000+①学校情報入力!$D$4*1000+②選手情報入力!A76)</f>
        <v/>
      </c>
      <c r="B68" t="str">
        <f>IF(E68="","",①学校情報入力!$D$4)</f>
        <v/>
      </c>
      <c r="E68" t="str">
        <f>IF(②選手情報入力!B76="","",②選手情報入力!B76)</f>
        <v/>
      </c>
      <c r="F68" t="str">
        <f>IF(E68="","",②選手情報入力!C76)</f>
        <v/>
      </c>
      <c r="G68" t="str">
        <f>IF(E68="","",②選手情報入力!D76)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IF(E68="","",IF(②選手情報入力!H76="","",IF(I68=1,VLOOKUP(②選手情報入力!H76,種目情報!$A$4:$B$121,2,FALSE),VLOOKUP(②選手情報入力!H76,種目情報!$E$4:$F$210,2,FALSE))))</f>
        <v/>
      </c>
      <c r="P68" t="str">
        <f>IF(E68="","",IF(②選手情報入力!I76="","",②選手情報入力!I76))</f>
        <v/>
      </c>
      <c r="Q68" s="36" t="str">
        <f>IF(E68="","",IF(②選手情報入力!H76="","",0))</f>
        <v/>
      </c>
      <c r="R68" t="str">
        <f>IF(E68="","",IF(②選手情報入力!H76="","",IF(I68=1,VLOOKUP(②選手情報入力!H76,種目情報!$A$4:$C$121,3,FALSE),VLOOKUP(②選手情報入力!H76,種目情報!$E$4:$G$210,3,FALSE))))</f>
        <v/>
      </c>
      <c r="S68" t="str">
        <f>IF(E68="","",IF(②選手情報入力!J76="","",IF(I68=1,VLOOKUP(②選手情報入力!J76,種目情報!$A$4:$B$121,2,FALSE),VLOOKUP(②選手情報入力!J76,種目情報!$E$4:$F$210,2,FALSE))))</f>
        <v/>
      </c>
      <c r="T68" t="str">
        <f>IF(E68="","",IF(②選手情報入力!K76="","",②選手情報入力!K76))</f>
        <v/>
      </c>
      <c r="U68" s="36" t="str">
        <f>IF(E68="","",IF(②選手情報入力!J76="","",0))</f>
        <v/>
      </c>
      <c r="V68" t="str">
        <f>IF(E68="","",IF(②選手情報入力!J76="","",IF(I68=1,VLOOKUP(②選手情報入力!J76,種目情報!$A$4:$C$121,3,FALSE),VLOOKUP(②選手情報入力!J76,種目情報!$E$4:$G$210,3,FALSE))))</f>
        <v/>
      </c>
      <c r="W68" t="str">
        <f>IF(E68="","",IF(②選手情報入力!L76="","",IF(I68=1,VLOOKUP(②選手情報入力!L76,種目情報!$A$4:$B$121,2,FALSE),VLOOKUP(②選手情報入力!L76,種目情報!$E$4:$F$210,2,FALSE))))</f>
        <v/>
      </c>
      <c r="X68" t="str">
        <f>IF(E68="","",IF(②選手情報入力!M76="","",②選手情報入力!M76))</f>
        <v/>
      </c>
      <c r="Y68" s="36" t="str">
        <f>IF(E68="","",IF(②選手情報入力!L76="","",0))</f>
        <v/>
      </c>
      <c r="Z68" t="str">
        <f>IF(E68="","",IF(②選手情報入力!L76="","",IF(I68=1,VLOOKUP(②選手情報入力!L76,種目情報!$A$4:$C$21,3,FALSE),VLOOKUP(②選手情報入力!L76,種目情報!$E$4:$G$20,3,FALSE))))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IF(E69="","",I69*1000000+①学校情報入力!$D$4*1000+②選手情報入力!A77)</f>
        <v/>
      </c>
      <c r="B69" t="str">
        <f>IF(E69="","",①学校情報入力!$D$4)</f>
        <v/>
      </c>
      <c r="E69" t="str">
        <f>IF(②選手情報入力!B77="","",②選手情報入力!B77)</f>
        <v/>
      </c>
      <c r="F69" t="str">
        <f>IF(E69="","",②選手情報入力!C77)</f>
        <v/>
      </c>
      <c r="G69" t="str">
        <f>IF(E69="","",②選手情報入力!D77)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IF(E69="","",IF(②選手情報入力!H77="","",IF(I69=1,VLOOKUP(②選手情報入力!H77,種目情報!$A$4:$B$121,2,FALSE),VLOOKUP(②選手情報入力!H77,種目情報!$E$4:$F$210,2,FALSE))))</f>
        <v/>
      </c>
      <c r="P69" t="str">
        <f>IF(E69="","",IF(②選手情報入力!I77="","",②選手情報入力!I77))</f>
        <v/>
      </c>
      <c r="Q69" s="36" t="str">
        <f>IF(E69="","",IF(②選手情報入力!H77="","",0))</f>
        <v/>
      </c>
      <c r="R69" t="str">
        <f>IF(E69="","",IF(②選手情報入力!H77="","",IF(I69=1,VLOOKUP(②選手情報入力!H77,種目情報!$A$4:$C$121,3,FALSE),VLOOKUP(②選手情報入力!H77,種目情報!$E$4:$G$210,3,FALSE))))</f>
        <v/>
      </c>
      <c r="S69" t="str">
        <f>IF(E69="","",IF(②選手情報入力!J77="","",IF(I69=1,VLOOKUP(②選手情報入力!J77,種目情報!$A$4:$B$121,2,FALSE),VLOOKUP(②選手情報入力!J77,種目情報!$E$4:$F$210,2,FALSE))))</f>
        <v/>
      </c>
      <c r="T69" t="str">
        <f>IF(E69="","",IF(②選手情報入力!K77="","",②選手情報入力!K77))</f>
        <v/>
      </c>
      <c r="U69" s="36" t="str">
        <f>IF(E69="","",IF(②選手情報入力!J77="","",0))</f>
        <v/>
      </c>
      <c r="V69" t="str">
        <f>IF(E69="","",IF(②選手情報入力!J77="","",IF(I69=1,VLOOKUP(②選手情報入力!J77,種目情報!$A$4:$C$121,3,FALSE),VLOOKUP(②選手情報入力!J77,種目情報!$E$4:$G$210,3,FALSE))))</f>
        <v/>
      </c>
      <c r="W69" t="str">
        <f>IF(E69="","",IF(②選手情報入力!L77="","",IF(I69=1,VLOOKUP(②選手情報入力!L77,種目情報!$A$4:$B$121,2,FALSE),VLOOKUP(②選手情報入力!L77,種目情報!$E$4:$F$210,2,FALSE))))</f>
        <v/>
      </c>
      <c r="X69" t="str">
        <f>IF(E69="","",IF(②選手情報入力!M77="","",②選手情報入力!M77))</f>
        <v/>
      </c>
      <c r="Y69" s="36" t="str">
        <f>IF(E69="","",IF(②選手情報入力!L77="","",0))</f>
        <v/>
      </c>
      <c r="Z69" t="str">
        <f>IF(E69="","",IF(②選手情報入力!L77="","",IF(I69=1,VLOOKUP(②選手情報入力!L77,種目情報!$A$4:$C$21,3,FALSE),VLOOKUP(②選手情報入力!L77,種目情報!$E$4:$G$20,3,FALSE))))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IF(E70="","",I70*1000000+①学校情報入力!$D$4*1000+②選手情報入力!A78)</f>
        <v/>
      </c>
      <c r="B70" t="str">
        <f>IF(E70="","",①学校情報入力!$D$4)</f>
        <v/>
      </c>
      <c r="E70" t="str">
        <f>IF(②選手情報入力!B78="","",②選手情報入力!B78)</f>
        <v/>
      </c>
      <c r="F70" t="str">
        <f>IF(E70="","",②選手情報入力!C78)</f>
        <v/>
      </c>
      <c r="G70" t="str">
        <f>IF(E70="","",②選手情報入力!D78)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IF(E70="","",IF(②選手情報入力!H78="","",IF(I70=1,VLOOKUP(②選手情報入力!H78,種目情報!$A$4:$B$121,2,FALSE),VLOOKUP(②選手情報入力!H78,種目情報!$E$4:$F$210,2,FALSE))))</f>
        <v/>
      </c>
      <c r="P70" t="str">
        <f>IF(E70="","",IF(②選手情報入力!I78="","",②選手情報入力!I78))</f>
        <v/>
      </c>
      <c r="Q70" s="36" t="str">
        <f>IF(E70="","",IF(②選手情報入力!H78="","",0))</f>
        <v/>
      </c>
      <c r="R70" t="str">
        <f>IF(E70="","",IF(②選手情報入力!H78="","",IF(I70=1,VLOOKUP(②選手情報入力!H78,種目情報!$A$4:$C$121,3,FALSE),VLOOKUP(②選手情報入力!H78,種目情報!$E$4:$G$210,3,FALSE))))</f>
        <v/>
      </c>
      <c r="S70" t="str">
        <f>IF(E70="","",IF(②選手情報入力!J78="","",IF(I70=1,VLOOKUP(②選手情報入力!J78,種目情報!$A$4:$B$121,2,FALSE),VLOOKUP(②選手情報入力!J78,種目情報!$E$4:$F$210,2,FALSE))))</f>
        <v/>
      </c>
      <c r="T70" t="str">
        <f>IF(E70="","",IF(②選手情報入力!K78="","",②選手情報入力!K78))</f>
        <v/>
      </c>
      <c r="U70" s="36" t="str">
        <f>IF(E70="","",IF(②選手情報入力!J78="","",0))</f>
        <v/>
      </c>
      <c r="V70" t="str">
        <f>IF(E70="","",IF(②選手情報入力!J78="","",IF(I70=1,VLOOKUP(②選手情報入力!J78,種目情報!$A$4:$C$121,3,FALSE),VLOOKUP(②選手情報入力!J78,種目情報!$E$4:$G$210,3,FALSE))))</f>
        <v/>
      </c>
      <c r="W70" t="str">
        <f>IF(E70="","",IF(②選手情報入力!L78="","",IF(I70=1,VLOOKUP(②選手情報入力!L78,種目情報!$A$4:$B$121,2,FALSE),VLOOKUP(②選手情報入力!L78,種目情報!$E$4:$F$210,2,FALSE))))</f>
        <v/>
      </c>
      <c r="X70" t="str">
        <f>IF(E70="","",IF(②選手情報入力!M78="","",②選手情報入力!M78))</f>
        <v/>
      </c>
      <c r="Y70" s="36" t="str">
        <f>IF(E70="","",IF(②選手情報入力!L78="","",0))</f>
        <v/>
      </c>
      <c r="Z70" t="str">
        <f>IF(E70="","",IF(②選手情報入力!L78="","",IF(I70=1,VLOOKUP(②選手情報入力!L78,種目情報!$A$4:$C$21,3,FALSE),VLOOKUP(②選手情報入力!L78,種目情報!$E$4:$G$20,3,FALSE))))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IF(E71="","",I71*1000000+①学校情報入力!$D$4*1000+②選手情報入力!A79)</f>
        <v/>
      </c>
      <c r="B71" t="str">
        <f>IF(E71="","",①学校情報入力!$D$4)</f>
        <v/>
      </c>
      <c r="E71" t="str">
        <f>IF(②選手情報入力!B79="","",②選手情報入力!B79)</f>
        <v/>
      </c>
      <c r="F71" t="str">
        <f>IF(E71="","",②選手情報入力!C79)</f>
        <v/>
      </c>
      <c r="G71" t="str">
        <f>IF(E71="","",②選手情報入力!D79)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IF(E71="","",IF(②選手情報入力!H79="","",IF(I71=1,VLOOKUP(②選手情報入力!H79,種目情報!$A$4:$B$121,2,FALSE),VLOOKUP(②選手情報入力!H79,種目情報!$E$4:$F$210,2,FALSE))))</f>
        <v/>
      </c>
      <c r="P71" t="str">
        <f>IF(E71="","",IF(②選手情報入力!I79="","",②選手情報入力!I79))</f>
        <v/>
      </c>
      <c r="Q71" s="36" t="str">
        <f>IF(E71="","",IF(②選手情報入力!H79="","",0))</f>
        <v/>
      </c>
      <c r="R71" t="str">
        <f>IF(E71="","",IF(②選手情報入力!H79="","",IF(I71=1,VLOOKUP(②選手情報入力!H79,種目情報!$A$4:$C$121,3,FALSE),VLOOKUP(②選手情報入力!H79,種目情報!$E$4:$G$210,3,FALSE))))</f>
        <v/>
      </c>
      <c r="S71" t="str">
        <f>IF(E71="","",IF(②選手情報入力!J79="","",IF(I71=1,VLOOKUP(②選手情報入力!J79,種目情報!$A$4:$B$121,2,FALSE),VLOOKUP(②選手情報入力!J79,種目情報!$E$4:$F$210,2,FALSE))))</f>
        <v/>
      </c>
      <c r="T71" t="str">
        <f>IF(E71="","",IF(②選手情報入力!K79="","",②選手情報入力!K79))</f>
        <v/>
      </c>
      <c r="U71" s="36" t="str">
        <f>IF(E71="","",IF(②選手情報入力!J79="","",0))</f>
        <v/>
      </c>
      <c r="V71" t="str">
        <f>IF(E71="","",IF(②選手情報入力!J79="","",IF(I71=1,VLOOKUP(②選手情報入力!J79,種目情報!$A$4:$C$121,3,FALSE),VLOOKUP(②選手情報入力!J79,種目情報!$E$4:$G$210,3,FALSE))))</f>
        <v/>
      </c>
      <c r="W71" t="str">
        <f>IF(E71="","",IF(②選手情報入力!L79="","",IF(I71=1,VLOOKUP(②選手情報入力!L79,種目情報!$A$4:$B$121,2,FALSE),VLOOKUP(②選手情報入力!L79,種目情報!$E$4:$F$210,2,FALSE))))</f>
        <v/>
      </c>
      <c r="X71" t="str">
        <f>IF(E71="","",IF(②選手情報入力!M79="","",②選手情報入力!M79))</f>
        <v/>
      </c>
      <c r="Y71" s="36" t="str">
        <f>IF(E71="","",IF(②選手情報入力!L79="","",0))</f>
        <v/>
      </c>
      <c r="Z71" t="str">
        <f>IF(E71="","",IF(②選手情報入力!L79="","",IF(I71=1,VLOOKUP(②選手情報入力!L79,種目情報!$A$4:$C$21,3,FALSE),VLOOKUP(②選手情報入力!L79,種目情報!$E$4:$G$20,3,FALSE))))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IF(E72="","",I72*1000000+①学校情報入力!$D$4*1000+②選手情報入力!A80)</f>
        <v/>
      </c>
      <c r="B72" t="str">
        <f>IF(E72="","",①学校情報入力!$D$4)</f>
        <v/>
      </c>
      <c r="E72" t="str">
        <f>IF(②選手情報入力!B80="","",②選手情報入力!B80)</f>
        <v/>
      </c>
      <c r="F72" t="str">
        <f>IF(E72="","",②選手情報入力!C80)</f>
        <v/>
      </c>
      <c r="G72" t="str">
        <f>IF(E72="","",②選手情報入力!D80)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IF(E72="","",IF(②選手情報入力!H80="","",IF(I72=1,VLOOKUP(②選手情報入力!H80,種目情報!$A$4:$B$121,2,FALSE),VLOOKUP(②選手情報入力!H80,種目情報!$E$4:$F$210,2,FALSE))))</f>
        <v/>
      </c>
      <c r="P72" t="str">
        <f>IF(E72="","",IF(②選手情報入力!I80="","",②選手情報入力!I80))</f>
        <v/>
      </c>
      <c r="Q72" s="36" t="str">
        <f>IF(E72="","",IF(②選手情報入力!H80="","",0))</f>
        <v/>
      </c>
      <c r="R72" t="str">
        <f>IF(E72="","",IF(②選手情報入力!H80="","",IF(I72=1,VLOOKUP(②選手情報入力!H80,種目情報!$A$4:$C$121,3,FALSE),VLOOKUP(②選手情報入力!H80,種目情報!$E$4:$G$210,3,FALSE))))</f>
        <v/>
      </c>
      <c r="S72" t="str">
        <f>IF(E72="","",IF(②選手情報入力!J80="","",IF(I72=1,VLOOKUP(②選手情報入力!J80,種目情報!$A$4:$B$121,2,FALSE),VLOOKUP(②選手情報入力!J80,種目情報!$E$4:$F$210,2,FALSE))))</f>
        <v/>
      </c>
      <c r="T72" t="str">
        <f>IF(E72="","",IF(②選手情報入力!K80="","",②選手情報入力!K80))</f>
        <v/>
      </c>
      <c r="U72" s="36" t="str">
        <f>IF(E72="","",IF(②選手情報入力!J80="","",0))</f>
        <v/>
      </c>
      <c r="V72" t="str">
        <f>IF(E72="","",IF(②選手情報入力!J80="","",IF(I72=1,VLOOKUP(②選手情報入力!J80,種目情報!$A$4:$C$121,3,FALSE),VLOOKUP(②選手情報入力!J80,種目情報!$E$4:$G$210,3,FALSE))))</f>
        <v/>
      </c>
      <c r="W72" t="str">
        <f>IF(E72="","",IF(②選手情報入力!L80="","",IF(I72=1,VLOOKUP(②選手情報入力!L80,種目情報!$A$4:$B$121,2,FALSE),VLOOKUP(②選手情報入力!L80,種目情報!$E$4:$F$210,2,FALSE))))</f>
        <v/>
      </c>
      <c r="X72" t="str">
        <f>IF(E72="","",IF(②選手情報入力!M80="","",②選手情報入力!M80))</f>
        <v/>
      </c>
      <c r="Y72" s="36" t="str">
        <f>IF(E72="","",IF(②選手情報入力!L80="","",0))</f>
        <v/>
      </c>
      <c r="Z72" t="str">
        <f>IF(E72="","",IF(②選手情報入力!L80="","",IF(I72=1,VLOOKUP(②選手情報入力!L80,種目情報!$A$4:$C$21,3,FALSE),VLOOKUP(②選手情報入力!L80,種目情報!$E$4:$G$20,3,FALSE))))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IF(E73="","",I73*1000000+①学校情報入力!$D$4*1000+②選手情報入力!A81)</f>
        <v/>
      </c>
      <c r="B73" t="str">
        <f>IF(E73="","",①学校情報入力!$D$4)</f>
        <v/>
      </c>
      <c r="E73" t="str">
        <f>IF(②選手情報入力!B81="","",②選手情報入力!B81)</f>
        <v/>
      </c>
      <c r="F73" t="str">
        <f>IF(E73="","",②選手情報入力!C81)</f>
        <v/>
      </c>
      <c r="G73" t="str">
        <f>IF(E73="","",②選手情報入力!D81)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IF(E73="","",IF(②選手情報入力!H81="","",IF(I73=1,VLOOKUP(②選手情報入力!H81,種目情報!$A$4:$B$121,2,FALSE),VLOOKUP(②選手情報入力!H81,種目情報!$E$4:$F$210,2,FALSE))))</f>
        <v/>
      </c>
      <c r="P73" t="str">
        <f>IF(E73="","",IF(②選手情報入力!I81="","",②選手情報入力!I81))</f>
        <v/>
      </c>
      <c r="Q73" s="36" t="str">
        <f>IF(E73="","",IF(②選手情報入力!H81="","",0))</f>
        <v/>
      </c>
      <c r="R73" t="str">
        <f>IF(E73="","",IF(②選手情報入力!H81="","",IF(I73=1,VLOOKUP(②選手情報入力!H81,種目情報!$A$4:$C$121,3,FALSE),VLOOKUP(②選手情報入力!H81,種目情報!$E$4:$G$210,3,FALSE))))</f>
        <v/>
      </c>
      <c r="S73" t="str">
        <f>IF(E73="","",IF(②選手情報入力!J81="","",IF(I73=1,VLOOKUP(②選手情報入力!J81,種目情報!$A$4:$B$121,2,FALSE),VLOOKUP(②選手情報入力!J81,種目情報!$E$4:$F$210,2,FALSE))))</f>
        <v/>
      </c>
      <c r="T73" t="str">
        <f>IF(E73="","",IF(②選手情報入力!K81="","",②選手情報入力!K81))</f>
        <v/>
      </c>
      <c r="U73" s="36" t="str">
        <f>IF(E73="","",IF(②選手情報入力!J81="","",0))</f>
        <v/>
      </c>
      <c r="V73" t="str">
        <f>IF(E73="","",IF(②選手情報入力!J81="","",IF(I73=1,VLOOKUP(②選手情報入力!J81,種目情報!$A$4:$C$121,3,FALSE),VLOOKUP(②選手情報入力!J81,種目情報!$E$4:$G$210,3,FALSE))))</f>
        <v/>
      </c>
      <c r="W73" t="str">
        <f>IF(E73="","",IF(②選手情報入力!L81="","",IF(I73=1,VLOOKUP(②選手情報入力!L81,種目情報!$A$4:$B$121,2,FALSE),VLOOKUP(②選手情報入力!L81,種目情報!$E$4:$F$210,2,FALSE))))</f>
        <v/>
      </c>
      <c r="X73" t="str">
        <f>IF(E73="","",IF(②選手情報入力!M81="","",②選手情報入力!M81))</f>
        <v/>
      </c>
      <c r="Y73" s="36" t="str">
        <f>IF(E73="","",IF(②選手情報入力!L81="","",0))</f>
        <v/>
      </c>
      <c r="Z73" t="str">
        <f>IF(E73="","",IF(②選手情報入力!L81="","",IF(I73=1,VLOOKUP(②選手情報入力!L81,種目情報!$A$4:$C$21,3,FALSE),VLOOKUP(②選手情報入力!L81,種目情報!$E$4:$G$20,3,FALSE))))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IF(E74="","",I74*1000000+①学校情報入力!$D$4*1000+②選手情報入力!A82)</f>
        <v/>
      </c>
      <c r="B74" t="str">
        <f>IF(E74="","",①学校情報入力!$D$4)</f>
        <v/>
      </c>
      <c r="E74" t="str">
        <f>IF(②選手情報入力!B82="","",②選手情報入力!B82)</f>
        <v/>
      </c>
      <c r="F74" t="str">
        <f>IF(E74="","",②選手情報入力!C82)</f>
        <v/>
      </c>
      <c r="G74" t="str">
        <f>IF(E74="","",②選手情報入力!D82)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IF(E74="","",IF(②選手情報入力!H82="","",IF(I74=1,VLOOKUP(②選手情報入力!H82,種目情報!$A$4:$B$121,2,FALSE),VLOOKUP(②選手情報入力!H82,種目情報!$E$4:$F$210,2,FALSE))))</f>
        <v/>
      </c>
      <c r="P74" t="str">
        <f>IF(E74="","",IF(②選手情報入力!I82="","",②選手情報入力!I82))</f>
        <v/>
      </c>
      <c r="Q74" s="36" t="str">
        <f>IF(E74="","",IF(②選手情報入力!H82="","",0))</f>
        <v/>
      </c>
      <c r="R74" t="str">
        <f>IF(E74="","",IF(②選手情報入力!H82="","",IF(I74=1,VLOOKUP(②選手情報入力!H82,種目情報!$A$4:$C$121,3,FALSE),VLOOKUP(②選手情報入力!H82,種目情報!$E$4:$G$210,3,FALSE))))</f>
        <v/>
      </c>
      <c r="S74" t="str">
        <f>IF(E74="","",IF(②選手情報入力!J82="","",IF(I74=1,VLOOKUP(②選手情報入力!J82,種目情報!$A$4:$B$121,2,FALSE),VLOOKUP(②選手情報入力!J82,種目情報!$E$4:$F$210,2,FALSE))))</f>
        <v/>
      </c>
      <c r="T74" t="str">
        <f>IF(E74="","",IF(②選手情報入力!K82="","",②選手情報入力!K82))</f>
        <v/>
      </c>
      <c r="U74" s="36" t="str">
        <f>IF(E74="","",IF(②選手情報入力!J82="","",0))</f>
        <v/>
      </c>
      <c r="V74" t="str">
        <f>IF(E74="","",IF(②選手情報入力!J82="","",IF(I74=1,VLOOKUP(②選手情報入力!J82,種目情報!$A$4:$C$121,3,FALSE),VLOOKUP(②選手情報入力!J82,種目情報!$E$4:$G$210,3,FALSE))))</f>
        <v/>
      </c>
      <c r="W74" t="str">
        <f>IF(E74="","",IF(②選手情報入力!L82="","",IF(I74=1,VLOOKUP(②選手情報入力!L82,種目情報!$A$4:$B$121,2,FALSE),VLOOKUP(②選手情報入力!L82,種目情報!$E$4:$F$210,2,FALSE))))</f>
        <v/>
      </c>
      <c r="X74" t="str">
        <f>IF(E74="","",IF(②選手情報入力!M82="","",②選手情報入力!M82))</f>
        <v/>
      </c>
      <c r="Y74" s="36" t="str">
        <f>IF(E74="","",IF(②選手情報入力!L82="","",0))</f>
        <v/>
      </c>
      <c r="Z74" t="str">
        <f>IF(E74="","",IF(②選手情報入力!L82="","",IF(I74=1,VLOOKUP(②選手情報入力!L82,種目情報!$A$4:$C$21,3,FALSE),VLOOKUP(②選手情報入力!L82,種目情報!$E$4:$G$20,3,FALSE))))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IF(E75="","",I75*1000000+①学校情報入力!$D$4*1000+②選手情報入力!A83)</f>
        <v/>
      </c>
      <c r="B75" t="str">
        <f>IF(E75="","",①学校情報入力!$D$4)</f>
        <v/>
      </c>
      <c r="E75" t="str">
        <f>IF(②選手情報入力!B83="","",②選手情報入力!B83)</f>
        <v/>
      </c>
      <c r="F75" t="str">
        <f>IF(E75="","",②選手情報入力!C83)</f>
        <v/>
      </c>
      <c r="G75" t="str">
        <f>IF(E75="","",②選手情報入力!D83)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IF(E75="","",IF(②選手情報入力!H83="","",IF(I75=1,VLOOKUP(②選手情報入力!H83,種目情報!$A$4:$B$121,2,FALSE),VLOOKUP(②選手情報入力!H83,種目情報!$E$4:$F$210,2,FALSE))))</f>
        <v/>
      </c>
      <c r="P75" t="str">
        <f>IF(E75="","",IF(②選手情報入力!I83="","",②選手情報入力!I83))</f>
        <v/>
      </c>
      <c r="Q75" s="36" t="str">
        <f>IF(E75="","",IF(②選手情報入力!H83="","",0))</f>
        <v/>
      </c>
      <c r="R75" t="str">
        <f>IF(E75="","",IF(②選手情報入力!H83="","",IF(I75=1,VLOOKUP(②選手情報入力!H83,種目情報!$A$4:$C$121,3,FALSE),VLOOKUP(②選手情報入力!H83,種目情報!$E$4:$G$210,3,FALSE))))</f>
        <v/>
      </c>
      <c r="S75" t="str">
        <f>IF(E75="","",IF(②選手情報入力!J83="","",IF(I75=1,VLOOKUP(②選手情報入力!J83,種目情報!$A$4:$B$121,2,FALSE),VLOOKUP(②選手情報入力!J83,種目情報!$E$4:$F$210,2,FALSE))))</f>
        <v/>
      </c>
      <c r="T75" t="str">
        <f>IF(E75="","",IF(②選手情報入力!K83="","",②選手情報入力!K83))</f>
        <v/>
      </c>
      <c r="U75" s="36" t="str">
        <f>IF(E75="","",IF(②選手情報入力!J83="","",0))</f>
        <v/>
      </c>
      <c r="V75" t="str">
        <f>IF(E75="","",IF(②選手情報入力!J83="","",IF(I75=1,VLOOKUP(②選手情報入力!J83,種目情報!$A$4:$C$121,3,FALSE),VLOOKUP(②選手情報入力!J83,種目情報!$E$4:$G$210,3,FALSE))))</f>
        <v/>
      </c>
      <c r="W75" t="str">
        <f>IF(E75="","",IF(②選手情報入力!L83="","",IF(I75=1,VLOOKUP(②選手情報入力!L83,種目情報!$A$4:$B$121,2,FALSE),VLOOKUP(②選手情報入力!L83,種目情報!$E$4:$F$210,2,FALSE))))</f>
        <v/>
      </c>
      <c r="X75" t="str">
        <f>IF(E75="","",IF(②選手情報入力!M83="","",②選手情報入力!M83))</f>
        <v/>
      </c>
      <c r="Y75" s="36" t="str">
        <f>IF(E75="","",IF(②選手情報入力!L83="","",0))</f>
        <v/>
      </c>
      <c r="Z75" t="str">
        <f>IF(E75="","",IF(②選手情報入力!L83="","",IF(I75=1,VLOOKUP(②選手情報入力!L83,種目情報!$A$4:$C$21,3,FALSE),VLOOKUP(②選手情報入力!L83,種目情報!$E$4:$G$20,3,FALSE))))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IF(E76="","",I76*1000000+①学校情報入力!$D$4*1000+②選手情報入力!A84)</f>
        <v/>
      </c>
      <c r="B76" t="str">
        <f>IF(E76="","",①学校情報入力!$D$4)</f>
        <v/>
      </c>
      <c r="E76" t="str">
        <f>IF(②選手情報入力!B84="","",②選手情報入力!B84)</f>
        <v/>
      </c>
      <c r="F76" t="str">
        <f>IF(E76="","",②選手情報入力!C84)</f>
        <v/>
      </c>
      <c r="G76" t="str">
        <f>IF(E76="","",②選手情報入力!D84)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IF(E76="","",IF(②選手情報入力!H84="","",IF(I76=1,VLOOKUP(②選手情報入力!H84,種目情報!$A$4:$B$121,2,FALSE),VLOOKUP(②選手情報入力!H84,種目情報!$E$4:$F$210,2,FALSE))))</f>
        <v/>
      </c>
      <c r="P76" t="str">
        <f>IF(E76="","",IF(②選手情報入力!I84="","",②選手情報入力!I84))</f>
        <v/>
      </c>
      <c r="Q76" s="36" t="str">
        <f>IF(E76="","",IF(②選手情報入力!H84="","",0))</f>
        <v/>
      </c>
      <c r="R76" t="str">
        <f>IF(E76="","",IF(②選手情報入力!H84="","",IF(I76=1,VLOOKUP(②選手情報入力!H84,種目情報!$A$4:$C$121,3,FALSE),VLOOKUP(②選手情報入力!H84,種目情報!$E$4:$G$210,3,FALSE))))</f>
        <v/>
      </c>
      <c r="S76" t="str">
        <f>IF(E76="","",IF(②選手情報入力!J84="","",IF(I76=1,VLOOKUP(②選手情報入力!J84,種目情報!$A$4:$B$121,2,FALSE),VLOOKUP(②選手情報入力!J84,種目情報!$E$4:$F$210,2,FALSE))))</f>
        <v/>
      </c>
      <c r="T76" t="str">
        <f>IF(E76="","",IF(②選手情報入力!K84="","",②選手情報入力!K84))</f>
        <v/>
      </c>
      <c r="U76" s="36" t="str">
        <f>IF(E76="","",IF(②選手情報入力!J84="","",0))</f>
        <v/>
      </c>
      <c r="V76" t="str">
        <f>IF(E76="","",IF(②選手情報入力!J84="","",IF(I76=1,VLOOKUP(②選手情報入力!J84,種目情報!$A$4:$C$121,3,FALSE),VLOOKUP(②選手情報入力!J84,種目情報!$E$4:$G$210,3,FALSE))))</f>
        <v/>
      </c>
      <c r="W76" t="str">
        <f>IF(E76="","",IF(②選手情報入力!L84="","",IF(I76=1,VLOOKUP(②選手情報入力!L84,種目情報!$A$4:$B$121,2,FALSE),VLOOKUP(②選手情報入力!L84,種目情報!$E$4:$F$210,2,FALSE))))</f>
        <v/>
      </c>
      <c r="X76" t="str">
        <f>IF(E76="","",IF(②選手情報入力!M84="","",②選手情報入力!M84))</f>
        <v/>
      </c>
      <c r="Y76" s="36" t="str">
        <f>IF(E76="","",IF(②選手情報入力!L84="","",0))</f>
        <v/>
      </c>
      <c r="Z76" t="str">
        <f>IF(E76="","",IF(②選手情報入力!L84="","",IF(I76=1,VLOOKUP(②選手情報入力!L84,種目情報!$A$4:$C$21,3,FALSE),VLOOKUP(②選手情報入力!L84,種目情報!$E$4:$G$20,3,FALSE))))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IF(E77="","",I77*1000000+①学校情報入力!$D$4*1000+②選手情報入力!A85)</f>
        <v/>
      </c>
      <c r="B77" t="str">
        <f>IF(E77="","",①学校情報入力!$D$4)</f>
        <v/>
      </c>
      <c r="E77" t="str">
        <f>IF(②選手情報入力!B85="","",②選手情報入力!B85)</f>
        <v/>
      </c>
      <c r="F77" t="str">
        <f>IF(E77="","",②選手情報入力!C85)</f>
        <v/>
      </c>
      <c r="G77" t="str">
        <f>IF(E77="","",②選手情報入力!D85)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IF(E77="","",IF(②選手情報入力!H85="","",IF(I77=1,VLOOKUP(②選手情報入力!H85,種目情報!$A$4:$B$121,2,FALSE),VLOOKUP(②選手情報入力!H85,種目情報!$E$4:$F$210,2,FALSE))))</f>
        <v/>
      </c>
      <c r="P77" t="str">
        <f>IF(E77="","",IF(②選手情報入力!I85="","",②選手情報入力!I85))</f>
        <v/>
      </c>
      <c r="Q77" s="36" t="str">
        <f>IF(E77="","",IF(②選手情報入力!H85="","",0))</f>
        <v/>
      </c>
      <c r="R77" t="str">
        <f>IF(E77="","",IF(②選手情報入力!H85="","",IF(I77=1,VLOOKUP(②選手情報入力!H85,種目情報!$A$4:$C$121,3,FALSE),VLOOKUP(②選手情報入力!H85,種目情報!$E$4:$G$210,3,FALSE))))</f>
        <v/>
      </c>
      <c r="S77" t="str">
        <f>IF(E77="","",IF(②選手情報入力!J85="","",IF(I77=1,VLOOKUP(②選手情報入力!J85,種目情報!$A$4:$B$121,2,FALSE),VLOOKUP(②選手情報入力!J85,種目情報!$E$4:$F$210,2,FALSE))))</f>
        <v/>
      </c>
      <c r="T77" t="str">
        <f>IF(E77="","",IF(②選手情報入力!K85="","",②選手情報入力!K85))</f>
        <v/>
      </c>
      <c r="U77" s="36" t="str">
        <f>IF(E77="","",IF(②選手情報入力!J85="","",0))</f>
        <v/>
      </c>
      <c r="V77" t="str">
        <f>IF(E77="","",IF(②選手情報入力!J85="","",IF(I77=1,VLOOKUP(②選手情報入力!J85,種目情報!$A$4:$C$121,3,FALSE),VLOOKUP(②選手情報入力!J85,種目情報!$E$4:$G$210,3,FALSE))))</f>
        <v/>
      </c>
      <c r="W77" t="str">
        <f>IF(E77="","",IF(②選手情報入力!L85="","",IF(I77=1,VLOOKUP(②選手情報入力!L85,種目情報!$A$4:$B$121,2,FALSE),VLOOKUP(②選手情報入力!L85,種目情報!$E$4:$F$210,2,FALSE))))</f>
        <v/>
      </c>
      <c r="X77" t="str">
        <f>IF(E77="","",IF(②選手情報入力!M85="","",②選手情報入力!M85))</f>
        <v/>
      </c>
      <c r="Y77" s="36" t="str">
        <f>IF(E77="","",IF(②選手情報入力!L85="","",0))</f>
        <v/>
      </c>
      <c r="Z77" t="str">
        <f>IF(E77="","",IF(②選手情報入力!L85="","",IF(I77=1,VLOOKUP(②選手情報入力!L85,種目情報!$A$4:$C$21,3,FALSE),VLOOKUP(②選手情報入力!L85,種目情報!$E$4:$G$20,3,FALSE))))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IF(E78="","",I78*1000000+①学校情報入力!$D$4*1000+②選手情報入力!A86)</f>
        <v/>
      </c>
      <c r="B78" t="str">
        <f>IF(E78="","",①学校情報入力!$D$4)</f>
        <v/>
      </c>
      <c r="E78" t="str">
        <f>IF(②選手情報入力!B86="","",②選手情報入力!B86)</f>
        <v/>
      </c>
      <c r="F78" t="str">
        <f>IF(E78="","",②選手情報入力!C86)</f>
        <v/>
      </c>
      <c r="G78" t="str">
        <f>IF(E78="","",②選手情報入力!D86)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IF(E78="","",IF(②選手情報入力!H86="","",IF(I78=1,VLOOKUP(②選手情報入力!H86,種目情報!$A$4:$B$121,2,FALSE),VLOOKUP(②選手情報入力!H86,種目情報!$E$4:$F$210,2,FALSE))))</f>
        <v/>
      </c>
      <c r="P78" t="str">
        <f>IF(E78="","",IF(②選手情報入力!I86="","",②選手情報入力!I86))</f>
        <v/>
      </c>
      <c r="Q78" s="36" t="str">
        <f>IF(E78="","",IF(②選手情報入力!H86="","",0))</f>
        <v/>
      </c>
      <c r="R78" t="str">
        <f>IF(E78="","",IF(②選手情報入力!H86="","",IF(I78=1,VLOOKUP(②選手情報入力!H86,種目情報!$A$4:$C$121,3,FALSE),VLOOKUP(②選手情報入力!H86,種目情報!$E$4:$G$210,3,FALSE))))</f>
        <v/>
      </c>
      <c r="S78" t="str">
        <f>IF(E78="","",IF(②選手情報入力!J86="","",IF(I78=1,VLOOKUP(②選手情報入力!J86,種目情報!$A$4:$B$121,2,FALSE),VLOOKUP(②選手情報入力!J86,種目情報!$E$4:$F$210,2,FALSE))))</f>
        <v/>
      </c>
      <c r="T78" t="str">
        <f>IF(E78="","",IF(②選手情報入力!K86="","",②選手情報入力!K86))</f>
        <v/>
      </c>
      <c r="U78" s="36" t="str">
        <f>IF(E78="","",IF(②選手情報入力!J86="","",0))</f>
        <v/>
      </c>
      <c r="V78" t="str">
        <f>IF(E78="","",IF(②選手情報入力!J86="","",IF(I78=1,VLOOKUP(②選手情報入力!J86,種目情報!$A$4:$C$121,3,FALSE),VLOOKUP(②選手情報入力!J86,種目情報!$E$4:$G$210,3,FALSE))))</f>
        <v/>
      </c>
      <c r="W78" t="str">
        <f>IF(E78="","",IF(②選手情報入力!L86="","",IF(I78=1,VLOOKUP(②選手情報入力!L86,種目情報!$A$4:$B$121,2,FALSE),VLOOKUP(②選手情報入力!L86,種目情報!$E$4:$F$210,2,FALSE))))</f>
        <v/>
      </c>
      <c r="X78" t="str">
        <f>IF(E78="","",IF(②選手情報入力!M86="","",②選手情報入力!M86))</f>
        <v/>
      </c>
      <c r="Y78" s="36" t="str">
        <f>IF(E78="","",IF(②選手情報入力!L86="","",0))</f>
        <v/>
      </c>
      <c r="Z78" t="str">
        <f>IF(E78="","",IF(②選手情報入力!L86="","",IF(I78=1,VLOOKUP(②選手情報入力!L86,種目情報!$A$4:$C$21,3,FALSE),VLOOKUP(②選手情報入力!L86,種目情報!$E$4:$G$20,3,FALSE))))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IF(E79="","",I79*1000000+①学校情報入力!$D$4*1000+②選手情報入力!A87)</f>
        <v/>
      </c>
      <c r="B79" t="str">
        <f>IF(E79="","",①学校情報入力!$D$4)</f>
        <v/>
      </c>
      <c r="E79" t="str">
        <f>IF(②選手情報入力!B87="","",②選手情報入力!B87)</f>
        <v/>
      </c>
      <c r="F79" t="str">
        <f>IF(E79="","",②選手情報入力!C87)</f>
        <v/>
      </c>
      <c r="G79" t="str">
        <f>IF(E79="","",②選手情報入力!D87)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IF(E79="","",IF(②選手情報入力!H87="","",IF(I79=1,VLOOKUP(②選手情報入力!H87,種目情報!$A$4:$B$121,2,FALSE),VLOOKUP(②選手情報入力!H87,種目情報!$E$4:$F$210,2,FALSE))))</f>
        <v/>
      </c>
      <c r="P79" t="str">
        <f>IF(E79="","",IF(②選手情報入力!I87="","",②選手情報入力!I87))</f>
        <v/>
      </c>
      <c r="Q79" s="36" t="str">
        <f>IF(E79="","",IF(②選手情報入力!H87="","",0))</f>
        <v/>
      </c>
      <c r="R79" t="str">
        <f>IF(E79="","",IF(②選手情報入力!H87="","",IF(I79=1,VLOOKUP(②選手情報入力!H87,種目情報!$A$4:$C$121,3,FALSE),VLOOKUP(②選手情報入力!H87,種目情報!$E$4:$G$210,3,FALSE))))</f>
        <v/>
      </c>
      <c r="S79" t="str">
        <f>IF(E79="","",IF(②選手情報入力!J87="","",IF(I79=1,VLOOKUP(②選手情報入力!J87,種目情報!$A$4:$B$121,2,FALSE),VLOOKUP(②選手情報入力!J87,種目情報!$E$4:$F$210,2,FALSE))))</f>
        <v/>
      </c>
      <c r="T79" t="str">
        <f>IF(E79="","",IF(②選手情報入力!K87="","",②選手情報入力!K87))</f>
        <v/>
      </c>
      <c r="U79" s="36" t="str">
        <f>IF(E79="","",IF(②選手情報入力!J87="","",0))</f>
        <v/>
      </c>
      <c r="V79" t="str">
        <f>IF(E79="","",IF(②選手情報入力!J87="","",IF(I79=1,VLOOKUP(②選手情報入力!J87,種目情報!$A$4:$C$121,3,FALSE),VLOOKUP(②選手情報入力!J87,種目情報!$E$4:$G$210,3,FALSE))))</f>
        <v/>
      </c>
      <c r="W79" t="str">
        <f>IF(E79="","",IF(②選手情報入力!L87="","",IF(I79=1,VLOOKUP(②選手情報入力!L87,種目情報!$A$4:$B$121,2,FALSE),VLOOKUP(②選手情報入力!L87,種目情報!$E$4:$F$210,2,FALSE))))</f>
        <v/>
      </c>
      <c r="X79" t="str">
        <f>IF(E79="","",IF(②選手情報入力!M87="","",②選手情報入力!M87))</f>
        <v/>
      </c>
      <c r="Y79" s="36" t="str">
        <f>IF(E79="","",IF(②選手情報入力!L87="","",0))</f>
        <v/>
      </c>
      <c r="Z79" t="str">
        <f>IF(E79="","",IF(②選手情報入力!L87="","",IF(I79=1,VLOOKUP(②選手情報入力!L87,種目情報!$A$4:$C$21,3,FALSE),VLOOKUP(②選手情報入力!L87,種目情報!$E$4:$G$20,3,FALSE))))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IF(E80="","",I80*1000000+①学校情報入力!$D$4*1000+②選手情報入力!A88)</f>
        <v/>
      </c>
      <c r="B80" t="str">
        <f>IF(E80="","",①学校情報入力!$D$4)</f>
        <v/>
      </c>
      <c r="E80" t="str">
        <f>IF(②選手情報入力!B88="","",②選手情報入力!B88)</f>
        <v/>
      </c>
      <c r="F80" t="str">
        <f>IF(E80="","",②選手情報入力!C88)</f>
        <v/>
      </c>
      <c r="G80" t="str">
        <f>IF(E80="","",②選手情報入力!D88)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IF(E80="","",IF(②選手情報入力!H88="","",IF(I80=1,VLOOKUP(②選手情報入力!H88,種目情報!$A$4:$B$121,2,FALSE),VLOOKUP(②選手情報入力!H88,種目情報!$E$4:$F$210,2,FALSE))))</f>
        <v/>
      </c>
      <c r="P80" t="str">
        <f>IF(E80="","",IF(②選手情報入力!I88="","",②選手情報入力!I88))</f>
        <v/>
      </c>
      <c r="Q80" s="36" t="str">
        <f>IF(E80="","",IF(②選手情報入力!H88="","",0))</f>
        <v/>
      </c>
      <c r="R80" t="str">
        <f>IF(E80="","",IF(②選手情報入力!H88="","",IF(I80=1,VLOOKUP(②選手情報入力!H88,種目情報!$A$4:$C$121,3,FALSE),VLOOKUP(②選手情報入力!H88,種目情報!$E$4:$G$210,3,FALSE))))</f>
        <v/>
      </c>
      <c r="S80" t="str">
        <f>IF(E80="","",IF(②選手情報入力!J88="","",IF(I80=1,VLOOKUP(②選手情報入力!J88,種目情報!$A$4:$B$121,2,FALSE),VLOOKUP(②選手情報入力!J88,種目情報!$E$4:$F$210,2,FALSE))))</f>
        <v/>
      </c>
      <c r="T80" t="str">
        <f>IF(E80="","",IF(②選手情報入力!K88="","",②選手情報入力!K88))</f>
        <v/>
      </c>
      <c r="U80" s="36" t="str">
        <f>IF(E80="","",IF(②選手情報入力!J88="","",0))</f>
        <v/>
      </c>
      <c r="V80" t="str">
        <f>IF(E80="","",IF(②選手情報入力!J88="","",IF(I80=1,VLOOKUP(②選手情報入力!J88,種目情報!$A$4:$C$121,3,FALSE),VLOOKUP(②選手情報入力!J88,種目情報!$E$4:$G$210,3,FALSE))))</f>
        <v/>
      </c>
      <c r="W80" t="str">
        <f>IF(E80="","",IF(②選手情報入力!L88="","",IF(I80=1,VLOOKUP(②選手情報入力!L88,種目情報!$A$4:$B$121,2,FALSE),VLOOKUP(②選手情報入力!L88,種目情報!$E$4:$F$210,2,FALSE))))</f>
        <v/>
      </c>
      <c r="X80" t="str">
        <f>IF(E80="","",IF(②選手情報入力!M88="","",②選手情報入力!M88))</f>
        <v/>
      </c>
      <c r="Y80" s="36" t="str">
        <f>IF(E80="","",IF(②選手情報入力!L88="","",0))</f>
        <v/>
      </c>
      <c r="Z80" t="str">
        <f>IF(E80="","",IF(②選手情報入力!L88="","",IF(I80=1,VLOOKUP(②選手情報入力!L88,種目情報!$A$4:$C$21,3,FALSE),VLOOKUP(②選手情報入力!L88,種目情報!$E$4:$G$20,3,FALSE))))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IF(E81="","",I81*1000000+①学校情報入力!$D$4*1000+②選手情報入力!A89)</f>
        <v/>
      </c>
      <c r="B81" t="str">
        <f>IF(E81="","",①学校情報入力!$D$4)</f>
        <v/>
      </c>
      <c r="E81" t="str">
        <f>IF(②選手情報入力!B89="","",②選手情報入力!B89)</f>
        <v/>
      </c>
      <c r="F81" t="str">
        <f>IF(E81="","",②選手情報入力!C89)</f>
        <v/>
      </c>
      <c r="G81" t="str">
        <f>IF(E81="","",②選手情報入力!D89)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IF(E81="","",IF(②選手情報入力!H89="","",IF(I81=1,VLOOKUP(②選手情報入力!H89,種目情報!$A$4:$B$121,2,FALSE),VLOOKUP(②選手情報入力!H89,種目情報!$E$4:$F$210,2,FALSE))))</f>
        <v/>
      </c>
      <c r="P81" t="str">
        <f>IF(E81="","",IF(②選手情報入力!I89="","",②選手情報入力!I89))</f>
        <v/>
      </c>
      <c r="Q81" s="36" t="str">
        <f>IF(E81="","",IF(②選手情報入力!H89="","",0))</f>
        <v/>
      </c>
      <c r="R81" t="str">
        <f>IF(E81="","",IF(②選手情報入力!H89="","",IF(I81=1,VLOOKUP(②選手情報入力!H89,種目情報!$A$4:$C$121,3,FALSE),VLOOKUP(②選手情報入力!H89,種目情報!$E$4:$G$210,3,FALSE))))</f>
        <v/>
      </c>
      <c r="S81" t="str">
        <f>IF(E81="","",IF(②選手情報入力!J89="","",IF(I81=1,VLOOKUP(②選手情報入力!J89,種目情報!$A$4:$B$121,2,FALSE),VLOOKUP(②選手情報入力!J89,種目情報!$E$4:$F$210,2,FALSE))))</f>
        <v/>
      </c>
      <c r="T81" t="str">
        <f>IF(E81="","",IF(②選手情報入力!K89="","",②選手情報入力!K89))</f>
        <v/>
      </c>
      <c r="U81" s="36" t="str">
        <f>IF(E81="","",IF(②選手情報入力!J89="","",0))</f>
        <v/>
      </c>
      <c r="V81" t="str">
        <f>IF(E81="","",IF(②選手情報入力!J89="","",IF(I81=1,VLOOKUP(②選手情報入力!J89,種目情報!$A$4:$C$121,3,FALSE),VLOOKUP(②選手情報入力!J89,種目情報!$E$4:$G$210,3,FALSE))))</f>
        <v/>
      </c>
      <c r="W81" t="str">
        <f>IF(E81="","",IF(②選手情報入力!L89="","",IF(I81=1,VLOOKUP(②選手情報入力!L89,種目情報!$A$4:$B$121,2,FALSE),VLOOKUP(②選手情報入力!L89,種目情報!$E$4:$F$210,2,FALSE))))</f>
        <v/>
      </c>
      <c r="X81" t="str">
        <f>IF(E81="","",IF(②選手情報入力!M89="","",②選手情報入力!M89))</f>
        <v/>
      </c>
      <c r="Y81" s="36" t="str">
        <f>IF(E81="","",IF(②選手情報入力!L89="","",0))</f>
        <v/>
      </c>
      <c r="Z81" t="str">
        <f>IF(E81="","",IF(②選手情報入力!L89="","",IF(I81=1,VLOOKUP(②選手情報入力!L89,種目情報!$A$4:$C$21,3,FALSE),VLOOKUP(②選手情報入力!L89,種目情報!$E$4:$G$20,3,FALSE))))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IF(E82="","",I82*1000000+①学校情報入力!$D$4*1000+②選手情報入力!A90)</f>
        <v/>
      </c>
      <c r="B82" t="str">
        <f>IF(E82="","",①学校情報入力!$D$4)</f>
        <v/>
      </c>
      <c r="E82" t="str">
        <f>IF(②選手情報入力!B90="","",②選手情報入力!B90)</f>
        <v/>
      </c>
      <c r="F82" t="str">
        <f>IF(E82="","",②選手情報入力!C90)</f>
        <v/>
      </c>
      <c r="G82" t="str">
        <f>IF(E82="","",②選手情報入力!D90)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IF(E82="","",IF(②選手情報入力!H90="","",IF(I82=1,VLOOKUP(②選手情報入力!H90,種目情報!$A$4:$B$121,2,FALSE),VLOOKUP(②選手情報入力!H90,種目情報!$E$4:$F$210,2,FALSE))))</f>
        <v/>
      </c>
      <c r="P82" t="str">
        <f>IF(E82="","",IF(②選手情報入力!I90="","",②選手情報入力!I90))</f>
        <v/>
      </c>
      <c r="Q82" s="36" t="str">
        <f>IF(E82="","",IF(②選手情報入力!H90="","",0))</f>
        <v/>
      </c>
      <c r="R82" t="str">
        <f>IF(E82="","",IF(②選手情報入力!H90="","",IF(I82=1,VLOOKUP(②選手情報入力!H90,種目情報!$A$4:$C$121,3,FALSE),VLOOKUP(②選手情報入力!H90,種目情報!$E$4:$G$210,3,FALSE))))</f>
        <v/>
      </c>
      <c r="S82" t="str">
        <f>IF(E82="","",IF(②選手情報入力!J90="","",IF(I82=1,VLOOKUP(②選手情報入力!J90,種目情報!$A$4:$B$121,2,FALSE),VLOOKUP(②選手情報入力!J90,種目情報!$E$4:$F$210,2,FALSE))))</f>
        <v/>
      </c>
      <c r="T82" t="str">
        <f>IF(E82="","",IF(②選手情報入力!K90="","",②選手情報入力!K90))</f>
        <v/>
      </c>
      <c r="U82" s="36" t="str">
        <f>IF(E82="","",IF(②選手情報入力!J90="","",0))</f>
        <v/>
      </c>
      <c r="V82" t="str">
        <f>IF(E82="","",IF(②選手情報入力!J90="","",IF(I82=1,VLOOKUP(②選手情報入力!J90,種目情報!$A$4:$C$121,3,FALSE),VLOOKUP(②選手情報入力!J90,種目情報!$E$4:$G$210,3,FALSE))))</f>
        <v/>
      </c>
      <c r="W82" t="str">
        <f>IF(E82="","",IF(②選手情報入力!L90="","",IF(I82=1,VLOOKUP(②選手情報入力!L90,種目情報!$A$4:$B$121,2,FALSE),VLOOKUP(②選手情報入力!L90,種目情報!$E$4:$F$210,2,FALSE))))</f>
        <v/>
      </c>
      <c r="X82" t="str">
        <f>IF(E82="","",IF(②選手情報入力!M90="","",②選手情報入力!M90))</f>
        <v/>
      </c>
      <c r="Y82" s="36" t="str">
        <f>IF(E82="","",IF(②選手情報入力!L90="","",0))</f>
        <v/>
      </c>
      <c r="Z82" t="str">
        <f>IF(E82="","",IF(②選手情報入力!L90="","",IF(I82=1,VLOOKUP(②選手情報入力!L90,種目情報!$A$4:$C$21,3,FALSE),VLOOKUP(②選手情報入力!L90,種目情報!$E$4:$G$20,3,FALSE))))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IF(E83="","",I83*1000000+①学校情報入力!$D$4*1000+②選手情報入力!A91)</f>
        <v/>
      </c>
      <c r="B83" t="str">
        <f>IF(E83="","",①学校情報入力!$D$4)</f>
        <v/>
      </c>
      <c r="E83" t="str">
        <f>IF(②選手情報入力!B91="","",②選手情報入力!B91)</f>
        <v/>
      </c>
      <c r="F83" t="str">
        <f>IF(E83="","",②選手情報入力!C91)</f>
        <v/>
      </c>
      <c r="G83" t="str">
        <f>IF(E83="","",②選手情報入力!D91)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IF(E83="","",IF(②選手情報入力!H91="","",IF(I83=1,VLOOKUP(②選手情報入力!H91,種目情報!$A$4:$B$121,2,FALSE),VLOOKUP(②選手情報入力!H91,種目情報!$E$4:$F$210,2,FALSE))))</f>
        <v/>
      </c>
      <c r="P83" t="str">
        <f>IF(E83="","",IF(②選手情報入力!I91="","",②選手情報入力!I91))</f>
        <v/>
      </c>
      <c r="Q83" s="36" t="str">
        <f>IF(E83="","",IF(②選手情報入力!H91="","",0))</f>
        <v/>
      </c>
      <c r="R83" t="str">
        <f>IF(E83="","",IF(②選手情報入力!H91="","",IF(I83=1,VLOOKUP(②選手情報入力!H91,種目情報!$A$4:$C$121,3,FALSE),VLOOKUP(②選手情報入力!H91,種目情報!$E$4:$G$210,3,FALSE))))</f>
        <v/>
      </c>
      <c r="S83" t="str">
        <f>IF(E83="","",IF(②選手情報入力!J91="","",IF(I83=1,VLOOKUP(②選手情報入力!J91,種目情報!$A$4:$B$121,2,FALSE),VLOOKUP(②選手情報入力!J91,種目情報!$E$4:$F$210,2,FALSE))))</f>
        <v/>
      </c>
      <c r="T83" t="str">
        <f>IF(E83="","",IF(②選手情報入力!K91="","",②選手情報入力!K91))</f>
        <v/>
      </c>
      <c r="U83" s="36" t="str">
        <f>IF(E83="","",IF(②選手情報入力!J91="","",0))</f>
        <v/>
      </c>
      <c r="V83" t="str">
        <f>IF(E83="","",IF(②選手情報入力!J91="","",IF(I83=1,VLOOKUP(②選手情報入力!J91,種目情報!$A$4:$C$121,3,FALSE),VLOOKUP(②選手情報入力!J91,種目情報!$E$4:$G$210,3,FALSE))))</f>
        <v/>
      </c>
      <c r="W83" t="str">
        <f>IF(E83="","",IF(②選手情報入力!L91="","",IF(I83=1,VLOOKUP(②選手情報入力!L91,種目情報!$A$4:$B$121,2,FALSE),VLOOKUP(②選手情報入力!L91,種目情報!$E$4:$F$210,2,FALSE))))</f>
        <v/>
      </c>
      <c r="X83" t="str">
        <f>IF(E83="","",IF(②選手情報入力!M91="","",②選手情報入力!M91))</f>
        <v/>
      </c>
      <c r="Y83" s="36" t="str">
        <f>IF(E83="","",IF(②選手情報入力!L91="","",0))</f>
        <v/>
      </c>
      <c r="Z83" t="str">
        <f>IF(E83="","",IF(②選手情報入力!L91="","",IF(I83=1,VLOOKUP(②選手情報入力!L91,種目情報!$A$4:$C$21,3,FALSE),VLOOKUP(②選手情報入力!L91,種目情報!$E$4:$G$20,3,FALSE))))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IF(E84="","",I84*1000000+①学校情報入力!$D$4*1000+②選手情報入力!A92)</f>
        <v/>
      </c>
      <c r="B84" t="str">
        <f>IF(E84="","",①学校情報入力!$D$4)</f>
        <v/>
      </c>
      <c r="E84" t="str">
        <f>IF(②選手情報入力!B92="","",②選手情報入力!B92)</f>
        <v/>
      </c>
      <c r="F84" t="str">
        <f>IF(E84="","",②選手情報入力!C92)</f>
        <v/>
      </c>
      <c r="G84" t="str">
        <f>IF(E84="","",②選手情報入力!D92)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IF(E84="","",IF(②選手情報入力!H92="","",IF(I84=1,VLOOKUP(②選手情報入力!H92,種目情報!$A$4:$B$121,2,FALSE),VLOOKUP(②選手情報入力!H92,種目情報!$E$4:$F$210,2,FALSE))))</f>
        <v/>
      </c>
      <c r="P84" t="str">
        <f>IF(E84="","",IF(②選手情報入力!I92="","",②選手情報入力!I92))</f>
        <v/>
      </c>
      <c r="Q84" s="36" t="str">
        <f>IF(E84="","",IF(②選手情報入力!H92="","",0))</f>
        <v/>
      </c>
      <c r="R84" t="str">
        <f>IF(E84="","",IF(②選手情報入力!H92="","",IF(I84=1,VLOOKUP(②選手情報入力!H92,種目情報!$A$4:$C$121,3,FALSE),VLOOKUP(②選手情報入力!H92,種目情報!$E$4:$G$210,3,FALSE))))</f>
        <v/>
      </c>
      <c r="S84" t="str">
        <f>IF(E84="","",IF(②選手情報入力!J92="","",IF(I84=1,VLOOKUP(②選手情報入力!J92,種目情報!$A$4:$B$121,2,FALSE),VLOOKUP(②選手情報入力!J92,種目情報!$E$4:$F$210,2,FALSE))))</f>
        <v/>
      </c>
      <c r="T84" t="str">
        <f>IF(E84="","",IF(②選手情報入力!K92="","",②選手情報入力!K92))</f>
        <v/>
      </c>
      <c r="U84" s="36" t="str">
        <f>IF(E84="","",IF(②選手情報入力!J92="","",0))</f>
        <v/>
      </c>
      <c r="V84" t="str">
        <f>IF(E84="","",IF(②選手情報入力!J92="","",IF(I84=1,VLOOKUP(②選手情報入力!J92,種目情報!$A$4:$C$121,3,FALSE),VLOOKUP(②選手情報入力!J92,種目情報!$E$4:$G$210,3,FALSE))))</f>
        <v/>
      </c>
      <c r="W84" t="str">
        <f>IF(E84="","",IF(②選手情報入力!L92="","",IF(I84=1,VLOOKUP(②選手情報入力!L92,種目情報!$A$4:$B$121,2,FALSE),VLOOKUP(②選手情報入力!L92,種目情報!$E$4:$F$210,2,FALSE))))</f>
        <v/>
      </c>
      <c r="X84" t="str">
        <f>IF(E84="","",IF(②選手情報入力!M92="","",②選手情報入力!M92))</f>
        <v/>
      </c>
      <c r="Y84" s="36" t="str">
        <f>IF(E84="","",IF(②選手情報入力!L92="","",0))</f>
        <v/>
      </c>
      <c r="Z84" t="str">
        <f>IF(E84="","",IF(②選手情報入力!L92="","",IF(I84=1,VLOOKUP(②選手情報入力!L92,種目情報!$A$4:$C$21,3,FALSE),VLOOKUP(②選手情報入力!L92,種目情報!$E$4:$G$20,3,FALSE))))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IF(E85="","",I85*1000000+①学校情報入力!$D$4*1000+②選手情報入力!A93)</f>
        <v/>
      </c>
      <c r="B85" t="str">
        <f>IF(E85="","",①学校情報入力!$D$4)</f>
        <v/>
      </c>
      <c r="E85" t="str">
        <f>IF(②選手情報入力!B93="","",②選手情報入力!B93)</f>
        <v/>
      </c>
      <c r="F85" t="str">
        <f>IF(E85="","",②選手情報入力!C93)</f>
        <v/>
      </c>
      <c r="G85" t="str">
        <f>IF(E85="","",②選手情報入力!D93)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IF(E85="","",IF(②選手情報入力!H93="","",IF(I85=1,VLOOKUP(②選手情報入力!H93,種目情報!$A$4:$B$121,2,FALSE),VLOOKUP(②選手情報入力!H93,種目情報!$E$4:$F$210,2,FALSE))))</f>
        <v/>
      </c>
      <c r="P85" t="str">
        <f>IF(E85="","",IF(②選手情報入力!I93="","",②選手情報入力!I93))</f>
        <v/>
      </c>
      <c r="Q85" s="36" t="str">
        <f>IF(E85="","",IF(②選手情報入力!H93="","",0))</f>
        <v/>
      </c>
      <c r="R85" t="str">
        <f>IF(E85="","",IF(②選手情報入力!H93="","",IF(I85=1,VLOOKUP(②選手情報入力!H93,種目情報!$A$4:$C$121,3,FALSE),VLOOKUP(②選手情報入力!H93,種目情報!$E$4:$G$210,3,FALSE))))</f>
        <v/>
      </c>
      <c r="S85" t="str">
        <f>IF(E85="","",IF(②選手情報入力!J93="","",IF(I85=1,VLOOKUP(②選手情報入力!J93,種目情報!$A$4:$B$121,2,FALSE),VLOOKUP(②選手情報入力!J93,種目情報!$E$4:$F$210,2,FALSE))))</f>
        <v/>
      </c>
      <c r="T85" t="str">
        <f>IF(E85="","",IF(②選手情報入力!K93="","",②選手情報入力!K93))</f>
        <v/>
      </c>
      <c r="U85" s="36" t="str">
        <f>IF(E85="","",IF(②選手情報入力!J93="","",0))</f>
        <v/>
      </c>
      <c r="V85" t="str">
        <f>IF(E85="","",IF(②選手情報入力!J93="","",IF(I85=1,VLOOKUP(②選手情報入力!J93,種目情報!$A$4:$C$121,3,FALSE),VLOOKUP(②選手情報入力!J93,種目情報!$E$4:$G$210,3,FALSE))))</f>
        <v/>
      </c>
      <c r="W85" t="str">
        <f>IF(E85="","",IF(②選手情報入力!L93="","",IF(I85=1,VLOOKUP(②選手情報入力!L93,種目情報!$A$4:$B$121,2,FALSE),VLOOKUP(②選手情報入力!L93,種目情報!$E$4:$F$210,2,FALSE))))</f>
        <v/>
      </c>
      <c r="X85" t="str">
        <f>IF(E85="","",IF(②選手情報入力!M93="","",②選手情報入力!M93))</f>
        <v/>
      </c>
      <c r="Y85" s="36" t="str">
        <f>IF(E85="","",IF(②選手情報入力!L93="","",0))</f>
        <v/>
      </c>
      <c r="Z85" t="str">
        <f>IF(E85="","",IF(②選手情報入力!L93="","",IF(I85=1,VLOOKUP(②選手情報入力!L93,種目情報!$A$4:$C$21,3,FALSE),VLOOKUP(②選手情報入力!L93,種目情報!$E$4:$G$20,3,FALSE))))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IF(E86="","",I86*1000000+①学校情報入力!$D$4*1000+②選手情報入力!A94)</f>
        <v/>
      </c>
      <c r="B86" t="str">
        <f>IF(E86="","",①学校情報入力!$D$4)</f>
        <v/>
      </c>
      <c r="E86" t="str">
        <f>IF(②選手情報入力!B94="","",②選手情報入力!B94)</f>
        <v/>
      </c>
      <c r="F86" t="str">
        <f>IF(E86="","",②選手情報入力!C94)</f>
        <v/>
      </c>
      <c r="G86" t="str">
        <f>IF(E86="","",②選手情報入力!D94)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IF(E86="","",IF(②選手情報入力!H94="","",IF(I86=1,VLOOKUP(②選手情報入力!H94,種目情報!$A$4:$B$121,2,FALSE),VLOOKUP(②選手情報入力!H94,種目情報!$E$4:$F$210,2,FALSE))))</f>
        <v/>
      </c>
      <c r="P86" t="str">
        <f>IF(E86="","",IF(②選手情報入力!I94="","",②選手情報入力!I94))</f>
        <v/>
      </c>
      <c r="Q86" s="36" t="str">
        <f>IF(E86="","",IF(②選手情報入力!H94="","",0))</f>
        <v/>
      </c>
      <c r="R86" t="str">
        <f>IF(E86="","",IF(②選手情報入力!H94="","",IF(I86=1,VLOOKUP(②選手情報入力!H94,種目情報!$A$4:$C$121,3,FALSE),VLOOKUP(②選手情報入力!H94,種目情報!$E$4:$G$210,3,FALSE))))</f>
        <v/>
      </c>
      <c r="S86" t="str">
        <f>IF(E86="","",IF(②選手情報入力!J94="","",IF(I86=1,VLOOKUP(②選手情報入力!J94,種目情報!$A$4:$B$121,2,FALSE),VLOOKUP(②選手情報入力!J94,種目情報!$E$4:$F$210,2,FALSE))))</f>
        <v/>
      </c>
      <c r="T86" t="str">
        <f>IF(E86="","",IF(②選手情報入力!K94="","",②選手情報入力!K94))</f>
        <v/>
      </c>
      <c r="U86" s="36" t="str">
        <f>IF(E86="","",IF(②選手情報入力!J94="","",0))</f>
        <v/>
      </c>
      <c r="V86" t="str">
        <f>IF(E86="","",IF(②選手情報入力!J94="","",IF(I86=1,VLOOKUP(②選手情報入力!J94,種目情報!$A$4:$C$121,3,FALSE),VLOOKUP(②選手情報入力!J94,種目情報!$E$4:$G$210,3,FALSE))))</f>
        <v/>
      </c>
      <c r="W86" t="str">
        <f>IF(E86="","",IF(②選手情報入力!L94="","",IF(I86=1,VLOOKUP(②選手情報入力!L94,種目情報!$A$4:$B$121,2,FALSE),VLOOKUP(②選手情報入力!L94,種目情報!$E$4:$F$210,2,FALSE))))</f>
        <v/>
      </c>
      <c r="X86" t="str">
        <f>IF(E86="","",IF(②選手情報入力!M94="","",②選手情報入力!M94))</f>
        <v/>
      </c>
      <c r="Y86" s="36" t="str">
        <f>IF(E86="","",IF(②選手情報入力!L94="","",0))</f>
        <v/>
      </c>
      <c r="Z86" t="str">
        <f>IF(E86="","",IF(②選手情報入力!L94="","",IF(I86=1,VLOOKUP(②選手情報入力!L94,種目情報!$A$4:$C$21,3,FALSE),VLOOKUP(②選手情報入力!L94,種目情報!$E$4:$G$20,3,FALSE))))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IF(E87="","",I87*1000000+①学校情報入力!$D$4*1000+②選手情報入力!A95)</f>
        <v/>
      </c>
      <c r="B87" t="str">
        <f>IF(E87="","",①学校情報入力!$D$4)</f>
        <v/>
      </c>
      <c r="E87" t="str">
        <f>IF(②選手情報入力!B95="","",②選手情報入力!B95)</f>
        <v/>
      </c>
      <c r="F87" t="str">
        <f>IF(E87="","",②選手情報入力!C95)</f>
        <v/>
      </c>
      <c r="G87" t="str">
        <f>IF(E87="","",②選手情報入力!D95)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IF(E87="","",IF(②選手情報入力!H95="","",IF(I87=1,VLOOKUP(②選手情報入力!H95,種目情報!$A$4:$B$121,2,FALSE),VLOOKUP(②選手情報入力!H95,種目情報!$E$4:$F$210,2,FALSE))))</f>
        <v/>
      </c>
      <c r="P87" t="str">
        <f>IF(E87="","",IF(②選手情報入力!I95="","",②選手情報入力!I95))</f>
        <v/>
      </c>
      <c r="Q87" s="36" t="str">
        <f>IF(E87="","",IF(②選手情報入力!H95="","",0))</f>
        <v/>
      </c>
      <c r="R87" t="str">
        <f>IF(E87="","",IF(②選手情報入力!H95="","",IF(I87=1,VLOOKUP(②選手情報入力!H95,種目情報!$A$4:$C$121,3,FALSE),VLOOKUP(②選手情報入力!H95,種目情報!$E$4:$G$210,3,FALSE))))</f>
        <v/>
      </c>
      <c r="S87" t="str">
        <f>IF(E87="","",IF(②選手情報入力!J95="","",IF(I87=1,VLOOKUP(②選手情報入力!J95,種目情報!$A$4:$B$121,2,FALSE),VLOOKUP(②選手情報入力!J95,種目情報!$E$4:$F$210,2,FALSE))))</f>
        <v/>
      </c>
      <c r="T87" t="str">
        <f>IF(E87="","",IF(②選手情報入力!K95="","",②選手情報入力!K95))</f>
        <v/>
      </c>
      <c r="U87" s="36" t="str">
        <f>IF(E87="","",IF(②選手情報入力!J95="","",0))</f>
        <v/>
      </c>
      <c r="V87" t="str">
        <f>IF(E87="","",IF(②選手情報入力!J95="","",IF(I87=1,VLOOKUP(②選手情報入力!J95,種目情報!$A$4:$C$121,3,FALSE),VLOOKUP(②選手情報入力!J95,種目情報!$E$4:$G$210,3,FALSE))))</f>
        <v/>
      </c>
      <c r="W87" t="str">
        <f>IF(E87="","",IF(②選手情報入力!L95="","",IF(I87=1,VLOOKUP(②選手情報入力!L95,種目情報!$A$4:$B$121,2,FALSE),VLOOKUP(②選手情報入力!L95,種目情報!$E$4:$F$210,2,FALSE))))</f>
        <v/>
      </c>
      <c r="X87" t="str">
        <f>IF(E87="","",IF(②選手情報入力!M95="","",②選手情報入力!M95))</f>
        <v/>
      </c>
      <c r="Y87" s="36" t="str">
        <f>IF(E87="","",IF(②選手情報入力!L95="","",0))</f>
        <v/>
      </c>
      <c r="Z87" t="str">
        <f>IF(E87="","",IF(②選手情報入力!L95="","",IF(I87=1,VLOOKUP(②選手情報入力!L95,種目情報!$A$4:$C$21,3,FALSE),VLOOKUP(②選手情報入力!L95,種目情報!$E$4:$G$20,3,FALSE))))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IF(E88="","",I88*1000000+①学校情報入力!$D$4*1000+②選手情報入力!A96)</f>
        <v/>
      </c>
      <c r="B88" t="str">
        <f>IF(E88="","",①学校情報入力!$D$4)</f>
        <v/>
      </c>
      <c r="E88" t="str">
        <f>IF(②選手情報入力!B96="","",②選手情報入力!B96)</f>
        <v/>
      </c>
      <c r="F88" t="str">
        <f>IF(E88="","",②選手情報入力!C96)</f>
        <v/>
      </c>
      <c r="G88" t="str">
        <f>IF(E88="","",②選手情報入力!D96)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IF(E88="","",IF(②選手情報入力!H96="","",IF(I88=1,VLOOKUP(②選手情報入力!H96,種目情報!$A$4:$B$121,2,FALSE),VLOOKUP(②選手情報入力!H96,種目情報!$E$4:$F$210,2,FALSE))))</f>
        <v/>
      </c>
      <c r="P88" t="str">
        <f>IF(E88="","",IF(②選手情報入力!I96="","",②選手情報入力!I96))</f>
        <v/>
      </c>
      <c r="Q88" s="36" t="str">
        <f>IF(E88="","",IF(②選手情報入力!H96="","",0))</f>
        <v/>
      </c>
      <c r="R88" t="str">
        <f>IF(E88="","",IF(②選手情報入力!H96="","",IF(I88=1,VLOOKUP(②選手情報入力!H96,種目情報!$A$4:$C$121,3,FALSE),VLOOKUP(②選手情報入力!H96,種目情報!$E$4:$G$210,3,FALSE))))</f>
        <v/>
      </c>
      <c r="S88" t="str">
        <f>IF(E88="","",IF(②選手情報入力!J96="","",IF(I88=1,VLOOKUP(②選手情報入力!J96,種目情報!$A$4:$B$121,2,FALSE),VLOOKUP(②選手情報入力!J96,種目情報!$E$4:$F$210,2,FALSE))))</f>
        <v/>
      </c>
      <c r="T88" t="str">
        <f>IF(E88="","",IF(②選手情報入力!K96="","",②選手情報入力!K96))</f>
        <v/>
      </c>
      <c r="U88" s="36" t="str">
        <f>IF(E88="","",IF(②選手情報入力!J96="","",0))</f>
        <v/>
      </c>
      <c r="V88" t="str">
        <f>IF(E88="","",IF(②選手情報入力!J96="","",IF(I88=1,VLOOKUP(②選手情報入力!J96,種目情報!$A$4:$C$121,3,FALSE),VLOOKUP(②選手情報入力!J96,種目情報!$E$4:$G$210,3,FALSE))))</f>
        <v/>
      </c>
      <c r="W88" t="str">
        <f>IF(E88="","",IF(②選手情報入力!L96="","",IF(I88=1,VLOOKUP(②選手情報入力!L96,種目情報!$A$4:$B$121,2,FALSE),VLOOKUP(②選手情報入力!L96,種目情報!$E$4:$F$210,2,FALSE))))</f>
        <v/>
      </c>
      <c r="X88" t="str">
        <f>IF(E88="","",IF(②選手情報入力!M96="","",②選手情報入力!M96))</f>
        <v/>
      </c>
      <c r="Y88" s="36" t="str">
        <f>IF(E88="","",IF(②選手情報入力!L96="","",0))</f>
        <v/>
      </c>
      <c r="Z88" t="str">
        <f>IF(E88="","",IF(②選手情報入力!L96="","",IF(I88=1,VLOOKUP(②選手情報入力!L96,種目情報!$A$4:$C$21,3,FALSE),VLOOKUP(②選手情報入力!L96,種目情報!$E$4:$G$20,3,FALSE))))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IF(E89="","",I89*1000000+①学校情報入力!$D$4*1000+②選手情報入力!A97)</f>
        <v/>
      </c>
      <c r="B89" t="str">
        <f>IF(E89="","",①学校情報入力!$D$4)</f>
        <v/>
      </c>
      <c r="E89" t="str">
        <f>IF(②選手情報入力!B97="","",②選手情報入力!B97)</f>
        <v/>
      </c>
      <c r="F89" t="str">
        <f>IF(E89="","",②選手情報入力!C97)</f>
        <v/>
      </c>
      <c r="G89" t="str">
        <f>IF(E89="","",②選手情報入力!D97)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IF(E89="","",IF(②選手情報入力!H97="","",IF(I89=1,VLOOKUP(②選手情報入力!H97,種目情報!$A$4:$B$121,2,FALSE),VLOOKUP(②選手情報入力!H97,種目情報!$E$4:$F$210,2,FALSE))))</f>
        <v/>
      </c>
      <c r="P89" t="str">
        <f>IF(E89="","",IF(②選手情報入力!I97="","",②選手情報入力!I97))</f>
        <v/>
      </c>
      <c r="Q89" s="36" t="str">
        <f>IF(E89="","",IF(②選手情報入力!H97="","",0))</f>
        <v/>
      </c>
      <c r="R89" t="str">
        <f>IF(E89="","",IF(②選手情報入力!H97="","",IF(I89=1,VLOOKUP(②選手情報入力!H97,種目情報!$A$4:$C$121,3,FALSE),VLOOKUP(②選手情報入力!H97,種目情報!$E$4:$G$210,3,FALSE))))</f>
        <v/>
      </c>
      <c r="S89" t="str">
        <f>IF(E89="","",IF(②選手情報入力!J97="","",IF(I89=1,VLOOKUP(②選手情報入力!J97,種目情報!$A$4:$B$121,2,FALSE),VLOOKUP(②選手情報入力!J97,種目情報!$E$4:$F$210,2,FALSE))))</f>
        <v/>
      </c>
      <c r="T89" t="str">
        <f>IF(E89="","",IF(②選手情報入力!K97="","",②選手情報入力!K97))</f>
        <v/>
      </c>
      <c r="U89" s="36" t="str">
        <f>IF(E89="","",IF(②選手情報入力!J97="","",0))</f>
        <v/>
      </c>
      <c r="V89" t="str">
        <f>IF(E89="","",IF(②選手情報入力!J97="","",IF(I89=1,VLOOKUP(②選手情報入力!J97,種目情報!$A$4:$C$121,3,FALSE),VLOOKUP(②選手情報入力!J97,種目情報!$E$4:$G$210,3,FALSE))))</f>
        <v/>
      </c>
      <c r="W89" t="str">
        <f>IF(E89="","",IF(②選手情報入力!L97="","",IF(I89=1,VLOOKUP(②選手情報入力!L97,種目情報!$A$4:$B$121,2,FALSE),VLOOKUP(②選手情報入力!L97,種目情報!$E$4:$F$210,2,FALSE))))</f>
        <v/>
      </c>
      <c r="X89" t="str">
        <f>IF(E89="","",IF(②選手情報入力!M97="","",②選手情報入力!M97))</f>
        <v/>
      </c>
      <c r="Y89" s="36" t="str">
        <f>IF(E89="","",IF(②選手情報入力!L97="","",0))</f>
        <v/>
      </c>
      <c r="Z89" t="str">
        <f>IF(E89="","",IF(②選手情報入力!L97="","",IF(I89=1,VLOOKUP(②選手情報入力!L97,種目情報!$A$4:$C$21,3,FALSE),VLOOKUP(②選手情報入力!L97,種目情報!$E$4:$G$20,3,FALSE))))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IF(E90="","",I90*1000000+①学校情報入力!$D$4*1000+②選手情報入力!A98)</f>
        <v/>
      </c>
      <c r="B90" t="str">
        <f>IF(E90="","",①学校情報入力!$D$4)</f>
        <v/>
      </c>
      <c r="E90" t="str">
        <f>IF(②選手情報入力!B98="","",②選手情報入力!B98)</f>
        <v/>
      </c>
      <c r="F90" t="str">
        <f>IF(E90="","",②選手情報入力!C98)</f>
        <v/>
      </c>
      <c r="G90" t="str">
        <f>IF(E90="","",②選手情報入力!D98)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IF(E90="","",IF(②選手情報入力!H98="","",IF(I90=1,VLOOKUP(②選手情報入力!H98,種目情報!$A$4:$B$121,2,FALSE),VLOOKUP(②選手情報入力!H98,種目情報!$E$4:$F$210,2,FALSE))))</f>
        <v/>
      </c>
      <c r="P90" t="str">
        <f>IF(E90="","",IF(②選手情報入力!I98="","",②選手情報入力!I98))</f>
        <v/>
      </c>
      <c r="Q90" s="36" t="str">
        <f>IF(E90="","",IF(②選手情報入力!H98="","",0))</f>
        <v/>
      </c>
      <c r="R90" t="str">
        <f>IF(E90="","",IF(②選手情報入力!H98="","",IF(I90=1,VLOOKUP(②選手情報入力!H98,種目情報!$A$4:$C$121,3,FALSE),VLOOKUP(②選手情報入力!H98,種目情報!$E$4:$G$210,3,FALSE))))</f>
        <v/>
      </c>
      <c r="S90" t="str">
        <f>IF(E90="","",IF(②選手情報入力!J98="","",IF(I90=1,VLOOKUP(②選手情報入力!J98,種目情報!$A$4:$B$121,2,FALSE),VLOOKUP(②選手情報入力!J98,種目情報!$E$4:$F$210,2,FALSE))))</f>
        <v/>
      </c>
      <c r="T90" t="str">
        <f>IF(E90="","",IF(②選手情報入力!K98="","",②選手情報入力!K98))</f>
        <v/>
      </c>
      <c r="U90" s="36" t="str">
        <f>IF(E90="","",IF(②選手情報入力!J98="","",0))</f>
        <v/>
      </c>
      <c r="V90" t="str">
        <f>IF(E90="","",IF(②選手情報入力!J98="","",IF(I90=1,VLOOKUP(②選手情報入力!J98,種目情報!$A$4:$C$121,3,FALSE),VLOOKUP(②選手情報入力!J98,種目情報!$E$4:$G$210,3,FALSE))))</f>
        <v/>
      </c>
      <c r="W90" t="str">
        <f>IF(E90="","",IF(②選手情報入力!L98="","",IF(I90=1,VLOOKUP(②選手情報入力!L98,種目情報!$A$4:$B$121,2,FALSE),VLOOKUP(②選手情報入力!L98,種目情報!$E$4:$F$210,2,FALSE))))</f>
        <v/>
      </c>
      <c r="X90" t="str">
        <f>IF(E90="","",IF(②選手情報入力!M98="","",②選手情報入力!M98))</f>
        <v/>
      </c>
      <c r="Y90" s="36" t="str">
        <f>IF(E90="","",IF(②選手情報入力!L98="","",0))</f>
        <v/>
      </c>
      <c r="Z90" t="str">
        <f>IF(E90="","",IF(②選手情報入力!L98="","",IF(I90=1,VLOOKUP(②選手情報入力!L98,種目情報!$A$4:$C$21,3,FALSE),VLOOKUP(②選手情報入力!L98,種目情報!$E$4:$G$20,3,FALSE))))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IF(E91="","",I91*1000000+①学校情報入力!$D$4*1000+②選手情報入力!A99)</f>
        <v/>
      </c>
      <c r="B91" t="str">
        <f>IF(E91="","",①学校情報入力!$D$4)</f>
        <v/>
      </c>
      <c r="E91" t="str">
        <f>IF(②選手情報入力!B99="","",②選手情報入力!B99)</f>
        <v/>
      </c>
      <c r="F91" t="str">
        <f>IF(E91="","",②選手情報入力!C99)</f>
        <v/>
      </c>
      <c r="G91" t="str">
        <f>IF(E91="","",②選手情報入力!D99)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IF(E91="","",IF(②選手情報入力!H99="","",IF(I91=1,VLOOKUP(②選手情報入力!H99,種目情報!$A$4:$B$121,2,FALSE),VLOOKUP(②選手情報入力!H99,種目情報!$E$4:$F$210,2,FALSE))))</f>
        <v/>
      </c>
      <c r="P91" t="str">
        <f>IF(E91="","",IF(②選手情報入力!I99="","",②選手情報入力!I99))</f>
        <v/>
      </c>
      <c r="Q91" s="36" t="str">
        <f>IF(E91="","",IF(②選手情報入力!H99="","",0))</f>
        <v/>
      </c>
      <c r="R91" t="str">
        <f>IF(E91="","",IF(②選手情報入力!H99="","",IF(I91=1,VLOOKUP(②選手情報入力!H99,種目情報!$A$4:$C$121,3,FALSE),VLOOKUP(②選手情報入力!H99,種目情報!$E$4:$G$210,3,FALSE))))</f>
        <v/>
      </c>
      <c r="S91" t="str">
        <f>IF(E91="","",IF(②選手情報入力!J99="","",IF(I91=1,VLOOKUP(②選手情報入力!J99,種目情報!$A$4:$B$121,2,FALSE),VLOOKUP(②選手情報入力!J99,種目情報!$E$4:$F$210,2,FALSE))))</f>
        <v/>
      </c>
      <c r="T91" t="str">
        <f>IF(E91="","",IF(②選手情報入力!K99="","",②選手情報入力!K99))</f>
        <v/>
      </c>
      <c r="U91" s="36" t="str">
        <f>IF(E91="","",IF(②選手情報入力!J99="","",0))</f>
        <v/>
      </c>
      <c r="V91" t="str">
        <f>IF(E91="","",IF(②選手情報入力!J99="","",IF(I91=1,VLOOKUP(②選手情報入力!J99,種目情報!$A$4:$C$121,3,FALSE),VLOOKUP(②選手情報入力!J99,種目情報!$E$4:$G$210,3,FALSE))))</f>
        <v/>
      </c>
      <c r="W91" t="str">
        <f>IF(E91="","",IF(②選手情報入力!L99="","",IF(I91=1,VLOOKUP(②選手情報入力!L99,種目情報!$A$4:$B$121,2,FALSE),VLOOKUP(②選手情報入力!L99,種目情報!$E$4:$F$210,2,FALSE))))</f>
        <v/>
      </c>
      <c r="X91" t="str">
        <f>IF(E91="","",IF(②選手情報入力!M99="","",②選手情報入力!M99))</f>
        <v/>
      </c>
      <c r="Y91" s="36" t="str">
        <f>IF(E91="","",IF(②選手情報入力!L99="","",0))</f>
        <v/>
      </c>
      <c r="Z91" t="str">
        <f>IF(E91="","",IF(②選手情報入力!L99="","",IF(I91=1,VLOOKUP(②選手情報入力!L99,種目情報!$A$4:$C$21,3,FALSE),VLOOKUP(②選手情報入力!L99,種目情報!$E$4:$G$20,3,FALSE))))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row>
  </sheetData>
  <sheetProtection sheet="1" objects="1" scenarios="1"/>
  <phoneticPr fontId="3"/>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注意事項</vt:lpstr>
      <vt:lpstr>①学校情報入力</vt:lpstr>
      <vt:lpstr>②選手情報入力</vt:lpstr>
      <vt:lpstr>③リレー情報確認</vt:lpstr>
      <vt:lpstr>④種目別人数</vt:lpstr>
      <vt:lpstr>⑤申込一覧表</vt:lpstr>
      <vt:lpstr>　　　　　</vt:lpstr>
      <vt:lpstr>種目情報</vt:lpstr>
      <vt:lpstr>data_kyogisha</vt:lpstr>
      <vt:lpstr>data_team</vt:lpstr>
      <vt:lpstr>高校所属一覧</vt:lpstr>
      <vt:lpstr>④種目別人数!Print_Area</vt:lpstr>
      <vt:lpstr>⑤申込一覧表!Print_Area</vt:lpstr>
      <vt:lpstr>⑤申込一覧表!Print_Titles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KATSUMI</cp:lastModifiedBy>
  <cp:lastPrinted>2016-08-27T03:26:09Z</cp:lastPrinted>
  <dcterms:created xsi:type="dcterms:W3CDTF">2013-01-03T14:12:28Z</dcterms:created>
  <dcterms:modified xsi:type="dcterms:W3CDTF">2016-09-20T08:24:28Z</dcterms:modified>
</cp:coreProperties>
</file>