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codeName="ThisWorkbook" defaultThemeVersion="124226"/>
  <mc:AlternateContent xmlns:mc="http://schemas.openxmlformats.org/markup-compatibility/2006">
    <mc:Choice Requires="x15">
      <x15ac:absPath xmlns:x15ac="http://schemas.microsoft.com/office/spreadsheetml/2010/11/ac" url="C:\Users\昌弘\Desktop\2016地区選手権\地区選手権エントリーファイル\"/>
    </mc:Choice>
  </mc:AlternateContent>
  <bookViews>
    <workbookView xWindow="0" yWindow="16992" windowWidth="23040" windowHeight="9552" tabRatio="925"/>
  </bookViews>
  <sheets>
    <sheet name="注意事項" sheetId="4" r:id="rId1"/>
    <sheet name="①団体情報入力" sheetId="7" r:id="rId2"/>
    <sheet name="②選手情報入力" sheetId="3" r:id="rId3"/>
    <sheet name="③リレー情報確認" sheetId="5" r:id="rId4"/>
    <sheet name="④種目別人数" sheetId="17" r:id="rId5"/>
    <sheet name="⑤申込一覧表" sheetId="21" r:id="rId6"/>
    <sheet name="　　　　　" sheetId="14" r:id="rId7"/>
    <sheet name="種目情報" sheetId="18" r:id="rId8"/>
    <sheet name="data_kyogisha" sheetId="2" r:id="rId9"/>
    <sheet name="data_team" sheetId="19" r:id="rId10"/>
    <sheet name="所属一覧" sheetId="22" r:id="rId11"/>
  </sheets>
  <externalReferences>
    <externalReference r:id="rId12"/>
    <externalReference r:id="rId13"/>
  </externalReferences>
  <definedNames>
    <definedName name="_xlnm.Print_Area" localSheetId="4">④種目別人数!$A$1:$H$32</definedName>
    <definedName name="_xlnm.Print_Area" localSheetId="5">⑤申込一覧表!$A$1:$M$97</definedName>
    <definedName name="_xlnm.Print_Titles" localSheetId="5">⑤申込一覧表!$1:$3</definedName>
    <definedName name="リレー">[1]一覧表!$R$13</definedName>
    <definedName name="女子種目">[2]一覧表!$U$13:$U$28</definedName>
    <definedName name="性別">[1]一覧表!$S$13:$S$14</definedName>
    <definedName name="男子種目">[1]一覧表!$T$13:$T$32</definedName>
    <definedName name="男種目">[2]一覧表!$T$13:$T$32</definedName>
  </definedNames>
  <calcPr calcId="162913"/>
</workbook>
</file>

<file path=xl/calcChain.xml><?xml version="1.0" encoding="utf-8"?>
<calcChain xmlns="http://schemas.openxmlformats.org/spreadsheetml/2006/main">
  <c r="J100" i="3" l="1"/>
  <c r="H100" i="3"/>
  <c r="D6" i="7" l="1"/>
  <c r="D5" i="7"/>
  <c r="D4" i="7"/>
  <c r="G19" i="2" l="1"/>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AO11" i="3"/>
  <c r="AO13" i="3"/>
  <c r="AO16" i="3"/>
  <c r="AO17"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M11" i="3"/>
  <c r="AM13" i="3"/>
  <c r="AM16" i="3"/>
  <c r="AM17"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C35" i="17" l="1"/>
  <c r="G35" i="17" s="1"/>
  <c r="F103" i="3"/>
  <c r="D5" i="21" s="1"/>
  <c r="F102" i="3"/>
  <c r="F100" i="3"/>
  <c r="C33" i="17" s="1"/>
  <c r="F104" i="3" l="1"/>
  <c r="D4" i="21"/>
  <c r="AI12" i="3"/>
  <c r="AK14" i="3"/>
  <c r="AK18" i="3"/>
  <c r="AK21" i="3"/>
  <c r="AK22" i="3"/>
  <c r="AK25" i="3"/>
  <c r="AK26" i="3"/>
  <c r="AI28" i="3"/>
  <c r="AK30" i="3"/>
  <c r="AK32" i="3"/>
  <c r="AK34" i="3"/>
  <c r="AI36" i="3"/>
  <c r="AI38" i="3"/>
  <c r="AK40" i="3"/>
  <c r="AI42" i="3"/>
  <c r="AI44" i="3"/>
  <c r="AK46" i="3"/>
  <c r="AK48" i="3"/>
  <c r="AK50" i="3"/>
  <c r="AI52" i="3"/>
  <c r="AI54" i="3"/>
  <c r="AK56" i="3"/>
  <c r="AI58" i="3"/>
  <c r="AI60" i="3"/>
  <c r="AK62" i="3"/>
  <c r="AK64" i="3"/>
  <c r="AK66" i="3"/>
  <c r="AI68" i="3"/>
  <c r="AI70" i="3"/>
  <c r="AK72" i="3"/>
  <c r="AI74" i="3"/>
  <c r="AI76" i="3"/>
  <c r="AK78" i="3"/>
  <c r="AK80" i="3"/>
  <c r="AK82" i="3"/>
  <c r="AI84" i="3"/>
  <c r="AI86" i="3"/>
  <c r="AK88" i="3"/>
  <c r="AI90" i="3"/>
  <c r="AI92" i="3"/>
  <c r="AK94" i="3"/>
  <c r="AI96" i="3"/>
  <c r="AK98" i="3"/>
  <c r="AK99" i="3"/>
  <c r="AK31" i="3"/>
  <c r="AK35" i="3"/>
  <c r="AK39" i="3"/>
  <c r="AK43" i="3"/>
  <c r="AK47" i="3"/>
  <c r="AK51" i="3"/>
  <c r="AK55" i="3"/>
  <c r="AK59" i="3"/>
  <c r="AK63" i="3"/>
  <c r="AK67" i="3"/>
  <c r="AK71" i="3"/>
  <c r="AK75" i="3"/>
  <c r="AK79" i="3"/>
  <c r="AK83" i="3"/>
  <c r="AK87" i="3"/>
  <c r="AK91" i="3"/>
  <c r="AK95" i="3"/>
  <c r="AK15" i="3"/>
  <c r="AK19" i="3"/>
  <c r="AK20" i="3"/>
  <c r="AK23" i="3"/>
  <c r="AK24" i="3"/>
  <c r="AK27" i="3"/>
  <c r="AK29" i="3"/>
  <c r="AK33" i="3"/>
  <c r="AK37" i="3"/>
  <c r="AK41" i="3"/>
  <c r="AK45" i="3"/>
  <c r="AK49" i="3"/>
  <c r="AK53" i="3"/>
  <c r="AK57" i="3"/>
  <c r="AK61" i="3"/>
  <c r="AK65" i="3"/>
  <c r="AK69" i="3"/>
  <c r="AK70" i="3"/>
  <c r="AK73" i="3"/>
  <c r="AK77" i="3"/>
  <c r="AK81" i="3"/>
  <c r="AK84" i="3"/>
  <c r="AK85" i="3"/>
  <c r="AK89" i="3"/>
  <c r="AK93" i="3"/>
  <c r="AK97" i="3"/>
  <c r="AI15" i="3"/>
  <c r="AI18" i="3"/>
  <c r="AI19" i="3"/>
  <c r="AI20" i="3"/>
  <c r="AI22" i="3"/>
  <c r="AI23" i="3"/>
  <c r="AI24" i="3"/>
  <c r="AI26" i="3"/>
  <c r="AI27" i="3"/>
  <c r="AI29" i="3"/>
  <c r="AI30" i="3"/>
  <c r="AI33" i="3"/>
  <c r="AI37" i="3"/>
  <c r="AI41" i="3"/>
  <c r="AI45" i="3"/>
  <c r="AI48" i="3"/>
  <c r="AI49" i="3"/>
  <c r="AI53" i="3"/>
  <c r="AI57" i="3"/>
  <c r="AI61" i="3"/>
  <c r="AI65" i="3"/>
  <c r="AI69" i="3"/>
  <c r="AI73" i="3"/>
  <c r="AI77" i="3"/>
  <c r="AI80" i="3"/>
  <c r="AI81" i="3"/>
  <c r="AI85" i="3"/>
  <c r="AI89" i="3"/>
  <c r="AI93" i="3"/>
  <c r="AI94" i="3"/>
  <c r="AI97" i="3"/>
  <c r="AI88" i="3" l="1"/>
  <c r="AI56" i="3"/>
  <c r="AK92" i="3"/>
  <c r="AI32" i="3"/>
  <c r="AI64" i="3"/>
  <c r="AI72" i="3"/>
  <c r="AI40" i="3"/>
  <c r="AK76" i="3"/>
  <c r="AK68" i="3"/>
  <c r="AK60" i="3"/>
  <c r="AK52" i="3"/>
  <c r="AK44" i="3"/>
  <c r="AK36" i="3"/>
  <c r="AK28" i="3"/>
  <c r="AI25" i="3"/>
  <c r="AI21" i="3"/>
  <c r="AK96" i="3"/>
  <c r="AI78" i="3"/>
  <c r="AK54" i="3"/>
  <c r="AK38" i="3"/>
  <c r="AI62" i="3"/>
  <c r="AI46" i="3"/>
  <c r="AK86" i="3"/>
  <c r="AI14"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AK12" i="3"/>
  <c r="AK10" i="3"/>
  <c r="AI10" i="3"/>
  <c r="D3" i="2"/>
  <c r="E3" i="2"/>
  <c r="G3" i="2" s="1"/>
  <c r="D4" i="2"/>
  <c r="E4" i="2"/>
  <c r="G4" i="2" s="1"/>
  <c r="D5" i="2"/>
  <c r="E5" i="2"/>
  <c r="G5" i="2" s="1"/>
  <c r="D6" i="2"/>
  <c r="E6" i="2"/>
  <c r="G6" i="2" s="1"/>
  <c r="D7" i="2"/>
  <c r="E7" i="2"/>
  <c r="G7" i="2" s="1"/>
  <c r="D8" i="2"/>
  <c r="E8" i="2"/>
  <c r="G8" i="2" s="1"/>
  <c r="D9" i="2"/>
  <c r="E9" i="2"/>
  <c r="G9" i="2" s="1"/>
  <c r="D10" i="2"/>
  <c r="E10" i="2"/>
  <c r="G10" i="2" s="1"/>
  <c r="D11" i="2"/>
  <c r="E11" i="2"/>
  <c r="G11" i="2" s="1"/>
  <c r="D12" i="2"/>
  <c r="E12" i="2"/>
  <c r="G12" i="2" s="1"/>
  <c r="D13" i="2"/>
  <c r="E13" i="2"/>
  <c r="G13" i="2" s="1"/>
  <c r="D14" i="2"/>
  <c r="E14" i="2"/>
  <c r="G14" i="2" s="1"/>
  <c r="D15" i="2"/>
  <c r="E15" i="2"/>
  <c r="G15" i="2" s="1"/>
  <c r="D16" i="2"/>
  <c r="E16" i="2"/>
  <c r="G16" i="2" s="1"/>
  <c r="D17" i="2"/>
  <c r="E17" i="2"/>
  <c r="G17" i="2" s="1"/>
  <c r="D18" i="2"/>
  <c r="E18" i="2"/>
  <c r="G18" i="2" s="1"/>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D62" i="2"/>
  <c r="E62" i="2"/>
  <c r="D63" i="2"/>
  <c r="E63" i="2"/>
  <c r="D64" i="2"/>
  <c r="E64" i="2"/>
  <c r="D65" i="2"/>
  <c r="E65" i="2"/>
  <c r="D66" i="2"/>
  <c r="E66" i="2"/>
  <c r="D67" i="2"/>
  <c r="E67" i="2"/>
  <c r="D68" i="2"/>
  <c r="E68" i="2"/>
  <c r="D69" i="2"/>
  <c r="E69" i="2"/>
  <c r="D70" i="2"/>
  <c r="E70" i="2"/>
  <c r="D71" i="2"/>
  <c r="E71" i="2"/>
  <c r="D72" i="2"/>
  <c r="E72" i="2"/>
  <c r="D73" i="2"/>
  <c r="E73" i="2"/>
  <c r="D74" i="2"/>
  <c r="E74" i="2"/>
  <c r="D75" i="2"/>
  <c r="E75" i="2"/>
  <c r="D76" i="2"/>
  <c r="E76" i="2"/>
  <c r="D77" i="2"/>
  <c r="E77" i="2"/>
  <c r="D78" i="2"/>
  <c r="E78" i="2"/>
  <c r="D79" i="2"/>
  <c r="E79" i="2"/>
  <c r="D80" i="2"/>
  <c r="E80" i="2"/>
  <c r="D81" i="2"/>
  <c r="E81" i="2"/>
  <c r="D82" i="2"/>
  <c r="E82" i="2"/>
  <c r="D83" i="2"/>
  <c r="E83" i="2"/>
  <c r="D84" i="2"/>
  <c r="E84" i="2"/>
  <c r="D85" i="2"/>
  <c r="E85" i="2"/>
  <c r="D86" i="2"/>
  <c r="E86" i="2"/>
  <c r="D87" i="2"/>
  <c r="E87" i="2"/>
  <c r="D88" i="2"/>
  <c r="E88" i="2"/>
  <c r="D89" i="2"/>
  <c r="E89" i="2"/>
  <c r="D90" i="2"/>
  <c r="E90" i="2"/>
  <c r="D91" i="2"/>
  <c r="E91" i="2"/>
  <c r="E2" i="2"/>
  <c r="D2" i="2" l="1"/>
  <c r="P1" i="5"/>
  <c r="G2" i="2"/>
  <c r="D1" i="7" l="1"/>
  <c r="C39" i="17" l="1"/>
  <c r="B39" i="17"/>
  <c r="M19" i="17" l="1"/>
  <c r="M20" i="17"/>
  <c r="M21" i="17"/>
  <c r="M22" i="17"/>
  <c r="M23" i="17"/>
  <c r="M24" i="17"/>
  <c r="M25" i="17"/>
  <c r="M26" i="17"/>
  <c r="M27" i="17"/>
  <c r="M28" i="17"/>
  <c r="L25" i="17"/>
  <c r="C25" i="17" s="1"/>
  <c r="L23" i="17"/>
  <c r="C23" i="17" s="1"/>
  <c r="L24" i="17"/>
  <c r="C24" i="17" s="1"/>
  <c r="L26" i="17"/>
  <c r="C26" i="17" s="1"/>
  <c r="L27" i="17"/>
  <c r="C27" i="17" s="1"/>
  <c r="K28" i="17"/>
  <c r="L12" i="17"/>
  <c r="L13" i="17"/>
  <c r="L14" i="17"/>
  <c r="L15" i="17"/>
  <c r="L16" i="17"/>
  <c r="L17" i="17"/>
  <c r="C17" i="17" s="1"/>
  <c r="L18" i="17"/>
  <c r="C18" i="17" s="1"/>
  <c r="L19" i="17"/>
  <c r="C19" i="17" s="1"/>
  <c r="L20" i="17"/>
  <c r="C20" i="17" s="1"/>
  <c r="L21" i="17"/>
  <c r="C21" i="17" s="1"/>
  <c r="L22" i="17"/>
  <c r="C22" i="17" s="1"/>
  <c r="T12" i="3" l="1"/>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C38" i="17" l="1"/>
  <c r="B38" i="17"/>
  <c r="B7" i="17" l="1"/>
  <c r="G33" i="17" l="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AJ12" i="3" l="1"/>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AH12" i="3" l="1"/>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AG98" i="3" l="1"/>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17"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E2" i="21" l="1"/>
  <c r="A4" i="17"/>
  <c r="M18" i="17"/>
  <c r="M30" i="17"/>
  <c r="M31"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E97" i="21" l="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F39" i="17"/>
  <c r="M11" i="17"/>
  <c r="N11" i="17" s="1"/>
  <c r="G11" i="17" s="1"/>
  <c r="M12" i="17"/>
  <c r="N12" i="17" s="1"/>
  <c r="G12" i="17" s="1"/>
  <c r="M13" i="17"/>
  <c r="N13" i="17" s="1"/>
  <c r="G13" i="17" s="1"/>
  <c r="M14" i="17"/>
  <c r="N14" i="17" s="1"/>
  <c r="G14" i="17" s="1"/>
  <c r="M15" i="17"/>
  <c r="N15" i="17" s="1"/>
  <c r="G15" i="17" s="1"/>
  <c r="M16" i="17"/>
  <c r="N16" i="17" s="1"/>
  <c r="G16" i="17" s="1"/>
  <c r="M17" i="17"/>
  <c r="N17" i="17" s="1"/>
  <c r="G17" i="17" s="1"/>
  <c r="N18" i="17"/>
  <c r="G18" i="17" s="1"/>
  <c r="N19" i="17"/>
  <c r="G19" i="17" s="1"/>
  <c r="N20" i="17"/>
  <c r="N21" i="17"/>
  <c r="G21" i="17" s="1"/>
  <c r="N22" i="17"/>
  <c r="G22" i="17" s="1"/>
  <c r="N23" i="17"/>
  <c r="G23" i="17" s="1"/>
  <c r="N24" i="17"/>
  <c r="G24" i="17" s="1"/>
  <c r="N25" i="17"/>
  <c r="G25" i="17" s="1"/>
  <c r="N26" i="17"/>
  <c r="N27" i="17"/>
  <c r="N28" i="17"/>
  <c r="N30" i="17"/>
  <c r="N31" i="17"/>
  <c r="M10" i="17"/>
  <c r="N10" i="17" s="1"/>
  <c r="G10" i="17" s="1"/>
  <c r="L28" i="17"/>
  <c r="K30" i="17"/>
  <c r="L30" i="17" s="1"/>
  <c r="K31" i="17"/>
  <c r="L31" i="17" s="1"/>
  <c r="L11" i="17"/>
  <c r="C11" i="17" s="1"/>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G28" i="17" l="1"/>
  <c r="G20" i="1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E18" i="2"/>
  <c r="AA18" i="2"/>
  <c r="AE14" i="2"/>
  <c r="AA14" i="2"/>
  <c r="AA10" i="2"/>
  <c r="AE10" i="2"/>
  <c r="AE6"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17" i="2"/>
  <c r="AA17" i="2"/>
  <c r="AE13" i="2"/>
  <c r="AA13" i="2"/>
  <c r="AE9" i="2"/>
  <c r="AA9" i="2"/>
  <c r="AE5"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A20" i="2"/>
  <c r="AE16" i="2"/>
  <c r="AA16" i="2"/>
  <c r="AE12" i="2"/>
  <c r="AA12" i="2"/>
  <c r="AE8" i="2"/>
  <c r="AA8" i="2"/>
  <c r="AE4"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AE19" i="2"/>
  <c r="AA19" i="2"/>
  <c r="AE15" i="2"/>
  <c r="AA15" i="2"/>
  <c r="AE11" i="2"/>
  <c r="AA11" i="2"/>
  <c r="AE7" i="2"/>
  <c r="AA7"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F17" i="2"/>
  <c r="AB17" i="2"/>
  <c r="AF9"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B16" i="2"/>
  <c r="AF16" i="2"/>
  <c r="AF4"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F19" i="2"/>
  <c r="AB19" i="2"/>
  <c r="AF15" i="2"/>
  <c r="AB15"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AB18" i="2"/>
  <c r="AF18" i="2"/>
  <c r="AF10" i="2"/>
  <c r="AF6" i="2"/>
  <c r="W23" i="2"/>
  <c r="O70" i="2"/>
  <c r="Y47" i="2"/>
  <c r="L37" i="2"/>
  <c r="R23" i="2"/>
  <c r="I21" i="2"/>
  <c r="A21" i="2" s="1"/>
  <c r="W37" i="2"/>
  <c r="Q23" i="2"/>
  <c r="Z23" i="2"/>
  <c r="O88" i="2"/>
  <c r="AG88" i="2"/>
  <c r="AC88" i="2"/>
  <c r="AH88" i="2"/>
  <c r="AD88" i="2"/>
  <c r="A88" i="2"/>
  <c r="AA96" i="3" s="1"/>
  <c r="AH81" i="2"/>
  <c r="AC81" i="2"/>
  <c r="AD81" i="2"/>
  <c r="AG81" i="2"/>
  <c r="A81" i="2"/>
  <c r="AD74" i="2"/>
  <c r="AH74" i="2"/>
  <c r="AC74" i="2"/>
  <c r="AG74" i="2"/>
  <c r="A74" i="2"/>
  <c r="AG68" i="2"/>
  <c r="AH68" i="2"/>
  <c r="AC68" i="2"/>
  <c r="AD68" i="2"/>
  <c r="A68" i="2"/>
  <c r="O63" i="2"/>
  <c r="AC63" i="2"/>
  <c r="AG63" i="2"/>
  <c r="AD63" i="2"/>
  <c r="AH63" i="2"/>
  <c r="A63" i="2"/>
  <c r="AG44" i="2"/>
  <c r="AD44" i="2"/>
  <c r="AC44" i="2"/>
  <c r="AH44" i="2"/>
  <c r="A44" i="2"/>
  <c r="AH41" i="2"/>
  <c r="AG41" i="2"/>
  <c r="AD41" i="2"/>
  <c r="AC41" i="2"/>
  <c r="A41" i="2"/>
  <c r="AG36" i="2"/>
  <c r="AD36" i="2"/>
  <c r="AH36" i="2"/>
  <c r="AC36" i="2"/>
  <c r="A36" i="2"/>
  <c r="I28" i="2"/>
  <c r="A28" i="2" s="1"/>
  <c r="AG36" i="3" s="1"/>
  <c r="AG28" i="2"/>
  <c r="AD28" i="2"/>
  <c r="AH28" i="2"/>
  <c r="AC28" i="2"/>
  <c r="AG24" i="2"/>
  <c r="AC24" i="2"/>
  <c r="AD24" i="2"/>
  <c r="AH24" i="2"/>
  <c r="I22" i="2"/>
  <c r="A22" i="2" s="1"/>
  <c r="AD22" i="2"/>
  <c r="AH22" i="2"/>
  <c r="AG22" i="2"/>
  <c r="AC22" i="2"/>
  <c r="O16" i="2"/>
  <c r="AG16" i="2"/>
  <c r="AH16" i="2"/>
  <c r="AC16" i="2"/>
  <c r="AD16" i="2"/>
  <c r="AH9" i="2"/>
  <c r="AG9" i="2"/>
  <c r="AC9" i="2"/>
  <c r="AD9" i="2"/>
  <c r="AG76" i="2"/>
  <c r="AD76" i="2"/>
  <c r="AH76" i="2"/>
  <c r="AC76" i="2"/>
  <c r="A76" i="2"/>
  <c r="AA84" i="3" s="1"/>
  <c r="Q58" i="2"/>
  <c r="AD58" i="2"/>
  <c r="AG58" i="2"/>
  <c r="AC58" i="2"/>
  <c r="AH58" i="2"/>
  <c r="A58" i="2"/>
  <c r="AH53" i="2"/>
  <c r="AD53" i="2"/>
  <c r="AG53" i="2"/>
  <c r="AC53" i="2"/>
  <c r="A53" i="2"/>
  <c r="V47" i="2"/>
  <c r="W46" i="2"/>
  <c r="AD46" i="2"/>
  <c r="AH46" i="2"/>
  <c r="AG46" i="2"/>
  <c r="AC46" i="2"/>
  <c r="A46" i="2"/>
  <c r="S40" i="2"/>
  <c r="AG40" i="2"/>
  <c r="AH40" i="2"/>
  <c r="AD40" i="2"/>
  <c r="AC40" i="2"/>
  <c r="A40" i="2"/>
  <c r="V35" i="2"/>
  <c r="AC35" i="2"/>
  <c r="AH35" i="2"/>
  <c r="AD35" i="2"/>
  <c r="AG35" i="2"/>
  <c r="A35" i="2"/>
  <c r="O27" i="2"/>
  <c r="AG27" i="2"/>
  <c r="AD27" i="2"/>
  <c r="AH27" i="2"/>
  <c r="AC27" i="2"/>
  <c r="F19" i="2"/>
  <c r="AC19" i="2"/>
  <c r="AH19" i="2"/>
  <c r="AD19" i="2"/>
  <c r="AG19" i="2"/>
  <c r="AH15" i="2"/>
  <c r="AC15" i="2"/>
  <c r="AG15" i="2"/>
  <c r="AD15" i="2"/>
  <c r="AG8" i="2"/>
  <c r="AH8" i="2"/>
  <c r="AC8" i="2"/>
  <c r="AD8" i="2"/>
  <c r="I90" i="2"/>
  <c r="AD90" i="2"/>
  <c r="AC90" i="2"/>
  <c r="AG90" i="2"/>
  <c r="AH90" i="2"/>
  <c r="A90" i="2"/>
  <c r="AA98" i="3" s="1"/>
  <c r="AD86" i="2"/>
  <c r="AH86" i="2"/>
  <c r="AG86" i="2"/>
  <c r="AC86" i="2"/>
  <c r="A86" i="2"/>
  <c r="AC83" i="2"/>
  <c r="AH83" i="2"/>
  <c r="AG83" i="2"/>
  <c r="AD83" i="2"/>
  <c r="A83" i="2"/>
  <c r="J79" i="2"/>
  <c r="AC79" i="2"/>
  <c r="AH79" i="2"/>
  <c r="AD79" i="2"/>
  <c r="AG79" i="2"/>
  <c r="A79" i="2"/>
  <c r="O72" i="2"/>
  <c r="AG72" i="2"/>
  <c r="AH72" i="2"/>
  <c r="AD72" i="2"/>
  <c r="AC72" i="2"/>
  <c r="A72" i="2"/>
  <c r="L70" i="2"/>
  <c r="AD70" i="2"/>
  <c r="AG70" i="2"/>
  <c r="AH70" i="2"/>
  <c r="AC70" i="2"/>
  <c r="A70" i="2"/>
  <c r="Q66" i="2"/>
  <c r="AD66" i="2"/>
  <c r="AG66" i="2"/>
  <c r="AC66" i="2"/>
  <c r="AH66" i="2"/>
  <c r="A66" i="2"/>
  <c r="I64" i="2"/>
  <c r="AG64" i="2"/>
  <c r="AH64" i="2"/>
  <c r="AD64" i="2"/>
  <c r="AC64" i="2"/>
  <c r="A64" i="2"/>
  <c r="AH61" i="2"/>
  <c r="AG61" i="2"/>
  <c r="AD61" i="2"/>
  <c r="AC61" i="2"/>
  <c r="A61" i="2"/>
  <c r="Q55" i="2"/>
  <c r="AH55" i="2"/>
  <c r="AC55" i="2"/>
  <c r="AG55" i="2"/>
  <c r="AD55" i="2"/>
  <c r="A55" i="2"/>
  <c r="W52" i="2"/>
  <c r="AG52" i="2"/>
  <c r="AH52" i="2"/>
  <c r="AC52" i="2"/>
  <c r="AD52" i="2"/>
  <c r="A52" i="2"/>
  <c r="AH49" i="2"/>
  <c r="AG49" i="2"/>
  <c r="AC49" i="2"/>
  <c r="AD49" i="2"/>
  <c r="A49" i="2"/>
  <c r="F39" i="2"/>
  <c r="AH39" i="2"/>
  <c r="AC39" i="2"/>
  <c r="AG39" i="2"/>
  <c r="AD39" i="2"/>
  <c r="A39" i="2"/>
  <c r="W34" i="2"/>
  <c r="AD34" i="2"/>
  <c r="AG34" i="2"/>
  <c r="AH34" i="2"/>
  <c r="AC34" i="2"/>
  <c r="A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84" i="2"/>
  <c r="AH77" i="2"/>
  <c r="AG77" i="2"/>
  <c r="AD77" i="2"/>
  <c r="AC77" i="2"/>
  <c r="A77" i="2"/>
  <c r="I65" i="2"/>
  <c r="AH65" i="2"/>
  <c r="AG65" i="2"/>
  <c r="AD65" i="2"/>
  <c r="AC65" i="2"/>
  <c r="A65" i="2"/>
  <c r="L59" i="2"/>
  <c r="AG59" i="2"/>
  <c r="AD59" i="2"/>
  <c r="AC59" i="2"/>
  <c r="AH59" i="2"/>
  <c r="A59" i="2"/>
  <c r="L54" i="2"/>
  <c r="AD54" i="2"/>
  <c r="AH54" i="2"/>
  <c r="AG54" i="2"/>
  <c r="AC54" i="2"/>
  <c r="A54" i="2"/>
  <c r="AC51" i="2"/>
  <c r="AG51" i="2"/>
  <c r="AD51" i="2"/>
  <c r="AH51" i="2"/>
  <c r="A51" i="2"/>
  <c r="AC47" i="2"/>
  <c r="AD47" i="2"/>
  <c r="AH47" i="2"/>
  <c r="AG47" i="2"/>
  <c r="A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91" i="2"/>
  <c r="AG99" i="3" s="1"/>
  <c r="F87" i="2"/>
  <c r="AH87" i="2"/>
  <c r="AC87" i="2"/>
  <c r="AD87" i="2"/>
  <c r="AG87" i="2"/>
  <c r="A87" i="2"/>
  <c r="AA95" i="3" s="1"/>
  <c r="AG80" i="2"/>
  <c r="AH80" i="2"/>
  <c r="AD80" i="2"/>
  <c r="AC80" i="2"/>
  <c r="A80" i="2"/>
  <c r="O73" i="2"/>
  <c r="AH73" i="2"/>
  <c r="AG73" i="2"/>
  <c r="AC73" i="2"/>
  <c r="AD73" i="2"/>
  <c r="A73" i="2"/>
  <c r="O67" i="2"/>
  <c r="AC67" i="2"/>
  <c r="AH67" i="2"/>
  <c r="AD67" i="2"/>
  <c r="AG67" i="2"/>
  <c r="A67" i="2"/>
  <c r="O62" i="2"/>
  <c r="AD62" i="2"/>
  <c r="AH62" i="2"/>
  <c r="AG62" i="2"/>
  <c r="AC62" i="2"/>
  <c r="A62" i="2"/>
  <c r="AG56" i="2"/>
  <c r="AD56" i="2"/>
  <c r="AC56" i="2"/>
  <c r="AH56" i="2"/>
  <c r="A56" i="2"/>
  <c r="W50" i="2"/>
  <c r="AD50" i="2"/>
  <c r="AG50" i="2"/>
  <c r="AC50" i="2"/>
  <c r="AH50" i="2"/>
  <c r="A50" i="2"/>
  <c r="U43" i="2"/>
  <c r="AG43" i="2"/>
  <c r="AD43" i="2"/>
  <c r="AC43" i="2"/>
  <c r="AH43" i="2"/>
  <c r="A43" i="2"/>
  <c r="AC31" i="2"/>
  <c r="AH31" i="2"/>
  <c r="AG31" i="2"/>
  <c r="AD31" i="2"/>
  <c r="AG4" i="2"/>
  <c r="AC4" i="2"/>
  <c r="AH4" i="2"/>
  <c r="AD4" i="2"/>
  <c r="AH89" i="2"/>
  <c r="AG89" i="2"/>
  <c r="AD89" i="2"/>
  <c r="AC89" i="2"/>
  <c r="A89" i="2"/>
  <c r="AA97" i="3" s="1"/>
  <c r="O85" i="2"/>
  <c r="AH85" i="2"/>
  <c r="AD85" i="2"/>
  <c r="AC85" i="2"/>
  <c r="AG85" i="2"/>
  <c r="A85" i="2"/>
  <c r="W82" i="2"/>
  <c r="AD82" i="2"/>
  <c r="AG82" i="2"/>
  <c r="AH82" i="2"/>
  <c r="AC82" i="2"/>
  <c r="A82" i="2"/>
  <c r="AD78" i="2"/>
  <c r="AH78" i="2"/>
  <c r="AC78" i="2"/>
  <c r="AG78" i="2"/>
  <c r="A78" i="2"/>
  <c r="F75" i="2"/>
  <c r="AG75" i="2"/>
  <c r="AD75" i="2"/>
  <c r="AC75" i="2"/>
  <c r="AH75" i="2"/>
  <c r="A75" i="2"/>
  <c r="AH71" i="2"/>
  <c r="AC71" i="2"/>
  <c r="AG71" i="2"/>
  <c r="AD71" i="2"/>
  <c r="A71" i="2"/>
  <c r="AH69" i="2"/>
  <c r="AD69" i="2"/>
  <c r="AC69" i="2"/>
  <c r="AG69" i="2"/>
  <c r="A69" i="2"/>
  <c r="T65" i="2"/>
  <c r="Q63" i="2"/>
  <c r="W60" i="2"/>
  <c r="AG60" i="2"/>
  <c r="AH60" i="2"/>
  <c r="AC60" i="2"/>
  <c r="AD60" i="2"/>
  <c r="A60" i="2"/>
  <c r="F57" i="2"/>
  <c r="AH57" i="2"/>
  <c r="AG57" i="2"/>
  <c r="AD57" i="2"/>
  <c r="AC57" i="2"/>
  <c r="A57" i="2"/>
  <c r="S54" i="2"/>
  <c r="W51" i="2"/>
  <c r="S48" i="2"/>
  <c r="AG48" i="2"/>
  <c r="AH48" i="2"/>
  <c r="AD48" i="2"/>
  <c r="AC48" i="2"/>
  <c r="A48" i="2"/>
  <c r="I47" i="2"/>
  <c r="L45" i="2"/>
  <c r="AH45" i="2"/>
  <c r="AC45" i="2"/>
  <c r="AG45" i="2"/>
  <c r="AD45" i="2"/>
  <c r="A45" i="2"/>
  <c r="O42" i="2"/>
  <c r="AD42" i="2"/>
  <c r="AC42" i="2"/>
  <c r="AH42" i="2"/>
  <c r="AG42" i="2"/>
  <c r="A42" i="2"/>
  <c r="AD38" i="2"/>
  <c r="AC38" i="2"/>
  <c r="AH38" i="2"/>
  <c r="AG38" i="2"/>
  <c r="A38" i="2"/>
  <c r="I37" i="2"/>
  <c r="AH37" i="2"/>
  <c r="AD37" i="2"/>
  <c r="AC37" i="2"/>
  <c r="AG37" i="2"/>
  <c r="A37" i="2"/>
  <c r="AH33" i="2"/>
  <c r="AG33" i="2"/>
  <c r="AD33" i="2"/>
  <c r="AC33" i="2"/>
  <c r="U29" i="2"/>
  <c r="AH29" i="2"/>
  <c r="AD29" i="2"/>
  <c r="AG29" i="2"/>
  <c r="AC29" i="2"/>
  <c r="W25" i="2"/>
  <c r="AH25" i="2"/>
  <c r="AG25" i="2"/>
  <c r="AC25" i="2"/>
  <c r="AD25" i="2"/>
  <c r="F23" i="2"/>
  <c r="H23" i="2" s="1"/>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A14" i="2" s="1"/>
  <c r="U13" i="2"/>
  <c r="O12" i="2"/>
  <c r="I11" i="2"/>
  <c r="S10" i="2"/>
  <c r="I9" i="2"/>
  <c r="A9" i="2" s="1"/>
  <c r="AA17" i="3" s="1"/>
  <c r="W9" i="2"/>
  <c r="F7" i="2"/>
  <c r="H7" i="2" s="1"/>
  <c r="X4" i="2"/>
  <c r="B5" i="2"/>
  <c r="B3" i="2"/>
  <c r="W84" i="2"/>
  <c r="U75" i="2"/>
  <c r="L75" i="2"/>
  <c r="O75" i="2"/>
  <c r="S84" i="2"/>
  <c r="Z75" i="2"/>
  <c r="R75" i="2"/>
  <c r="I75" i="2"/>
  <c r="S21" i="2"/>
  <c r="Q85" i="2"/>
  <c r="L84" i="2"/>
  <c r="W75" i="2"/>
  <c r="Q75" i="2"/>
  <c r="H75" i="2"/>
  <c r="T57" i="2"/>
  <c r="V53" i="2"/>
  <c r="S41" i="2"/>
  <c r="O21" i="2"/>
  <c r="S12" i="2"/>
  <c r="R7"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23" i="2" s="1"/>
  <c r="AG31" i="3" s="1"/>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33" i="2" s="1"/>
  <c r="AG41" i="3" s="1"/>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s="1"/>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30" i="2" s="1"/>
  <c r="AG38" i="3" s="1"/>
  <c r="W28" i="2"/>
  <c r="I17" i="2"/>
  <c r="A17" i="2" s="1"/>
  <c r="S11" i="2"/>
  <c r="W8" i="2"/>
  <c r="X5" i="2"/>
  <c r="W74" i="2"/>
  <c r="Q71" i="2"/>
  <c r="F27" i="2"/>
  <c r="H27" i="2" s="1"/>
  <c r="J27" i="2"/>
  <c r="P27" i="2"/>
  <c r="T27" i="2"/>
  <c r="X27" i="2"/>
  <c r="M27" i="2"/>
  <c r="R27" i="2"/>
  <c r="V27" i="2"/>
  <c r="Z27" i="2"/>
  <c r="O24" i="2"/>
  <c r="I24" i="2"/>
  <c r="A24" i="2" s="1"/>
  <c r="AG32" i="3" s="1"/>
  <c r="U24" i="2"/>
  <c r="I15" i="2"/>
  <c r="A15" i="2" s="1"/>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s="1"/>
  <c r="J11" i="2"/>
  <c r="P11" i="2"/>
  <c r="T11" i="2"/>
  <c r="X11" i="2"/>
  <c r="M11" i="2"/>
  <c r="R11" i="2"/>
  <c r="V11" i="2"/>
  <c r="Z11" i="2"/>
  <c r="I6" i="2"/>
  <c r="A6" i="2" s="1"/>
  <c r="S6" i="2"/>
  <c r="S87" i="2"/>
  <c r="I87" i="2"/>
  <c r="S86" i="2"/>
  <c r="W81" i="2"/>
  <c r="L81" i="2"/>
  <c r="Q80" i="2"/>
  <c r="Q74" i="2"/>
  <c r="J73" i="2"/>
  <c r="W73" i="2"/>
  <c r="W71" i="2"/>
  <c r="O66" i="2"/>
  <c r="I45" i="2"/>
  <c r="U45" i="2"/>
  <c r="O45" i="2"/>
  <c r="L43" i="2"/>
  <c r="Q28" i="2"/>
  <c r="Y28" i="2"/>
  <c r="L28" i="2"/>
  <c r="U28" i="2"/>
  <c r="S27" i="2"/>
  <c r="I27" i="2"/>
  <c r="A27" i="2" s="1"/>
  <c r="I26" i="2"/>
  <c r="A26" i="2" s="1"/>
  <c r="AG34" i="3" s="1"/>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s="1"/>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W5" i="2"/>
  <c r="S5" i="2"/>
  <c r="I5" i="2"/>
  <c r="A5" i="2" s="1"/>
  <c r="Z5" i="2"/>
  <c r="V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A25" i="2" s="1"/>
  <c r="S25" i="2"/>
  <c r="Y25" i="2"/>
  <c r="L25" i="2"/>
  <c r="U25" i="2"/>
  <c r="Q25" i="2"/>
  <c r="I16" i="2"/>
  <c r="A16" i="2" s="1"/>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s="1"/>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32" i="2" s="1"/>
  <c r="AG40" i="3" s="1"/>
  <c r="S32" i="2"/>
  <c r="Q32" i="2"/>
  <c r="L32" i="2"/>
  <c r="U32" i="2"/>
  <c r="Y32" i="2"/>
  <c r="O18" i="2"/>
  <c r="I18" i="2"/>
  <c r="A18" i="2" s="1"/>
  <c r="S18" i="2"/>
  <c r="X79" i="2"/>
  <c r="P79" i="2"/>
  <c r="F79" i="2"/>
  <c r="X73" i="2"/>
  <c r="P73" i="2"/>
  <c r="F73" i="2"/>
  <c r="I68" i="2"/>
  <c r="Y58" i="2"/>
  <c r="Y55" i="2"/>
  <c r="I49" i="2"/>
  <c r="I31" i="2"/>
  <c r="A31" i="2" s="1"/>
  <c r="AG39" i="3" s="1"/>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s="1"/>
  <c r="J15" i="2"/>
  <c r="P15" i="2"/>
  <c r="X15" i="2"/>
  <c r="M15" i="2"/>
  <c r="R15" i="2"/>
  <c r="V15" i="2"/>
  <c r="Z15" i="2"/>
  <c r="B4" i="2"/>
  <c r="M4" i="2"/>
  <c r="V4" i="2"/>
  <c r="Z4" i="2"/>
  <c r="Q4" i="2"/>
  <c r="U4" i="2"/>
  <c r="Y4" i="2"/>
  <c r="J4" i="2"/>
  <c r="W4" i="2"/>
  <c r="Y88" i="2"/>
  <c r="Y85" i="2"/>
  <c r="S79" i="2"/>
  <c r="I79" i="2"/>
  <c r="S73" i="2"/>
  <c r="I73" i="2"/>
  <c r="W68" i="2"/>
  <c r="X65" i="2"/>
  <c r="P65" i="2"/>
  <c r="F65" i="2"/>
  <c r="I60" i="2"/>
  <c r="O58" i="2"/>
  <c r="O55" i="2"/>
  <c r="O50" i="2"/>
  <c r="O49" i="2"/>
  <c r="O32" i="2"/>
  <c r="O31" i="2"/>
  <c r="W18" i="2"/>
  <c r="S19" i="2"/>
  <c r="I19" i="2"/>
  <c r="A19" i="2" s="1"/>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29" i="2" s="1"/>
  <c r="AG37" i="3" s="1"/>
  <c r="Y24" i="2"/>
  <c r="Q24" i="2"/>
  <c r="X23" i="2"/>
  <c r="T23" i="2"/>
  <c r="P23" i="2"/>
  <c r="J23" i="2"/>
  <c r="O22" i="2"/>
  <c r="S20" i="2"/>
  <c r="I20" i="2"/>
  <c r="A20" i="2" s="1"/>
  <c r="Y19" i="2"/>
  <c r="U19" i="2"/>
  <c r="Q19" i="2"/>
  <c r="L19" i="2"/>
  <c r="Y17" i="2"/>
  <c r="Q17" i="2"/>
  <c r="S13" i="2"/>
  <c r="I13" i="2"/>
  <c r="A13" i="2" s="1"/>
  <c r="S8" i="2"/>
  <c r="I8" i="2"/>
  <c r="Y7" i="2"/>
  <c r="U7" i="2"/>
  <c r="Q7" i="2"/>
  <c r="L7" i="2"/>
  <c r="Y6" i="2"/>
  <c r="O6" i="2"/>
  <c r="X3" i="2"/>
  <c r="P3" i="2"/>
  <c r="W43" i="2"/>
  <c r="O43" i="2"/>
  <c r="W38" i="2"/>
  <c r="O36" i="2"/>
  <c r="W29" i="2"/>
  <c r="O29" i="2"/>
  <c r="W22" i="2"/>
  <c r="W20" i="2"/>
  <c r="O20" i="2"/>
  <c r="O19" i="2"/>
  <c r="W13" i="2"/>
  <c r="O13" i="2"/>
  <c r="S35" i="2"/>
  <c r="O35" i="2"/>
  <c r="I35" i="2"/>
  <c r="W7" i="2"/>
  <c r="O7" i="2"/>
  <c r="I7" i="2"/>
  <c r="A7" i="2" s="1"/>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V3" i="2" s="1"/>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s="1"/>
  <c r="B37" i="2"/>
  <c r="Y34" i="2"/>
  <c r="U34" i="2"/>
  <c r="Q34" i="2"/>
  <c r="L34" i="2"/>
  <c r="Z33" i="2"/>
  <c r="X33" i="2"/>
  <c r="V33" i="2"/>
  <c r="T33" i="2"/>
  <c r="R33" i="2"/>
  <c r="P33" i="2"/>
  <c r="M33" i="2"/>
  <c r="J33" i="2"/>
  <c r="F33" i="2"/>
  <c r="H33" i="2" s="1"/>
  <c r="B33" i="2"/>
  <c r="Y30" i="2"/>
  <c r="U30" i="2"/>
  <c r="Q30" i="2"/>
  <c r="L30" i="2"/>
  <c r="Z29" i="2"/>
  <c r="X29" i="2"/>
  <c r="V29" i="2"/>
  <c r="T29" i="2"/>
  <c r="R29" i="2"/>
  <c r="P29" i="2"/>
  <c r="M29" i="2"/>
  <c r="J29" i="2"/>
  <c r="F29" i="2"/>
  <c r="H29" i="2" s="1"/>
  <c r="B29" i="2"/>
  <c r="Y26" i="2"/>
  <c r="U26" i="2"/>
  <c r="Q26" i="2"/>
  <c r="L26" i="2"/>
  <c r="Z25" i="2"/>
  <c r="X25" i="2"/>
  <c r="V25" i="2"/>
  <c r="T25" i="2"/>
  <c r="R25" i="2"/>
  <c r="P25" i="2"/>
  <c r="M25" i="2"/>
  <c r="J25" i="2"/>
  <c r="F25" i="2"/>
  <c r="H25" i="2" s="1"/>
  <c r="B25" i="2"/>
  <c r="Y22" i="2"/>
  <c r="U22" i="2"/>
  <c r="Q22" i="2"/>
  <c r="L22" i="2"/>
  <c r="Z21" i="2"/>
  <c r="X21" i="2"/>
  <c r="V21" i="2"/>
  <c r="T21" i="2"/>
  <c r="R21" i="2"/>
  <c r="P21" i="2"/>
  <c r="M21" i="2"/>
  <c r="J21" i="2"/>
  <c r="F21" i="2"/>
  <c r="H21" i="2" s="1"/>
  <c r="B21" i="2"/>
  <c r="Y18" i="2"/>
  <c r="U18" i="2"/>
  <c r="Q18" i="2"/>
  <c r="L18" i="2"/>
  <c r="Z17" i="2"/>
  <c r="X17" i="2"/>
  <c r="V17" i="2"/>
  <c r="T17" i="2"/>
  <c r="R17" i="2"/>
  <c r="P17" i="2"/>
  <c r="M17" i="2"/>
  <c r="J17" i="2"/>
  <c r="F17" i="2"/>
  <c r="H17" i="2" s="1"/>
  <c r="B17" i="2"/>
  <c r="Y14" i="2"/>
  <c r="U14" i="2"/>
  <c r="Q14" i="2"/>
  <c r="L14" i="2"/>
  <c r="Z13" i="2"/>
  <c r="X13" i="2"/>
  <c r="V13" i="2"/>
  <c r="T13" i="2"/>
  <c r="R13" i="2"/>
  <c r="P13" i="2"/>
  <c r="M13" i="2"/>
  <c r="J13" i="2"/>
  <c r="F13" i="2"/>
  <c r="H13" i="2" s="1"/>
  <c r="B13" i="2"/>
  <c r="Y10" i="2"/>
  <c r="U10" i="2"/>
  <c r="Q10" i="2"/>
  <c r="L10" i="2"/>
  <c r="P9" i="2"/>
  <c r="M9" i="2"/>
  <c r="J9" i="2"/>
  <c r="F9" i="2"/>
  <c r="H9" i="2" s="1"/>
  <c r="B9" i="2"/>
  <c r="U6" i="2"/>
  <c r="Q6" i="2"/>
  <c r="L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R6" i="2"/>
  <c r="P6" i="2"/>
  <c r="M6" i="2"/>
  <c r="J6" i="2"/>
  <c r="F6" i="2"/>
  <c r="H6" i="2" s="1"/>
  <c r="B6" i="2"/>
  <c r="L4" i="2"/>
  <c r="I4" i="2"/>
  <c r="R4" i="2" s="1"/>
  <c r="J2" i="21"/>
  <c r="F4" i="2"/>
  <c r="H4" i="2" s="1"/>
  <c r="M3" i="2"/>
  <c r="J3" i="2"/>
  <c r="F3" i="2"/>
  <c r="H3" i="2" s="1"/>
  <c r="B2" i="2"/>
  <c r="Q2" i="2"/>
  <c r="U2" i="2"/>
  <c r="W2" i="2"/>
  <c r="X2" i="2"/>
  <c r="M2" i="2"/>
  <c r="T2" i="2"/>
  <c r="Y2" i="2"/>
  <c r="D7" i="17"/>
  <c r="G27" i="17"/>
  <c r="F2" i="2"/>
  <c r="C28" i="17"/>
  <c r="AI17" i="3" l="1"/>
  <c r="AK17" i="3"/>
  <c r="AE3" i="2"/>
  <c r="H2" i="2"/>
  <c r="AG30" i="3"/>
  <c r="AA30" i="3"/>
  <c r="AG28" i="3"/>
  <c r="AA28" i="3"/>
  <c r="AG29" i="3"/>
  <c r="AA29" i="3"/>
  <c r="AA35" i="3"/>
  <c r="AG35" i="3"/>
  <c r="AG24" i="3"/>
  <c r="AA24" i="3"/>
  <c r="AG25" i="3"/>
  <c r="AA25" i="3"/>
  <c r="AG26" i="3"/>
  <c r="AA26" i="3"/>
  <c r="AG23" i="3"/>
  <c r="AA23" i="3"/>
  <c r="AG22" i="3"/>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11" i="2"/>
  <c r="A8" i="2"/>
  <c r="AG16" i="3" s="1"/>
  <c r="A3" i="2"/>
  <c r="A4" i="2"/>
  <c r="AA12" i="3" s="1"/>
  <c r="AA14" i="3"/>
  <c r="AG14" i="3"/>
  <c r="AA15" i="3"/>
  <c r="AG15" i="3"/>
  <c r="AG13" i="3"/>
  <c r="AA13" i="3"/>
  <c r="AG10" i="3"/>
  <c r="AA10" i="3"/>
  <c r="O2" i="2"/>
  <c r="V2" i="2"/>
  <c r="S2" i="2"/>
  <c r="R5" i="2"/>
  <c r="O5" i="2"/>
  <c r="S4" i="2"/>
  <c r="O3" i="2"/>
  <c r="S3" i="2"/>
  <c r="R3" i="2"/>
  <c r="AO15" i="3" l="1"/>
  <c r="AM15" i="3"/>
  <c r="AO14" i="3"/>
  <c r="AM14" i="3"/>
  <c r="AO18" i="3"/>
  <c r="AM18" i="3"/>
  <c r="AK13" i="3"/>
  <c r="AI13" i="3"/>
  <c r="AM10" i="3"/>
  <c r="AO10" i="3"/>
  <c r="AA16" i="3"/>
  <c r="AA19" i="3"/>
  <c r="AG19" i="3"/>
  <c r="AG12" i="3"/>
  <c r="AA11" i="3"/>
  <c r="AG11" i="3"/>
  <c r="AO12" i="3" l="1"/>
  <c r="AM12" i="3"/>
  <c r="AI16" i="3"/>
  <c r="AK16" i="3"/>
  <c r="AO19" i="3"/>
  <c r="AO9" i="3" s="1"/>
  <c r="AM19" i="3"/>
  <c r="AM9" i="3" s="1"/>
  <c r="AI11" i="3"/>
  <c r="AI9" i="3" s="1"/>
  <c r="C8" i="5" s="1"/>
  <c r="AK11" i="3"/>
  <c r="AK9" i="3" s="1"/>
  <c r="U8" i="5" l="1"/>
  <c r="W8" i="5" s="1"/>
  <c r="U10" i="5"/>
  <c r="X14" i="5"/>
  <c r="G30" i="17" s="1"/>
  <c r="U9" i="5"/>
  <c r="W9" i="5" s="1"/>
  <c r="U12" i="5"/>
  <c r="V12" i="5" s="1"/>
  <c r="U11" i="5"/>
  <c r="U13" i="5"/>
  <c r="W13" i="5" s="1"/>
  <c r="O8" i="5"/>
  <c r="P8" i="5" s="1"/>
  <c r="O9" i="5"/>
  <c r="P9" i="5" s="1"/>
  <c r="O13" i="5"/>
  <c r="P13" i="5" s="1"/>
  <c r="O12" i="5"/>
  <c r="P12" i="5" s="1"/>
  <c r="O11" i="5"/>
  <c r="P11" i="5" s="1"/>
  <c r="R14" i="5"/>
  <c r="G29" i="17" s="1"/>
  <c r="O10" i="5"/>
  <c r="P10" i="5" s="1"/>
  <c r="V8" i="5"/>
  <c r="W11" i="5"/>
  <c r="V11" i="5"/>
  <c r="V13" i="5"/>
  <c r="W12" i="5"/>
  <c r="V9" i="5"/>
  <c r="V10" i="5"/>
  <c r="W10" i="5"/>
  <c r="D8" i="5"/>
  <c r="E8" i="5"/>
  <c r="C12" i="5"/>
  <c r="C10" i="5"/>
  <c r="C11" i="5"/>
  <c r="C13" i="5"/>
  <c r="C9" i="5"/>
  <c r="F14" i="5"/>
  <c r="I10" i="5"/>
  <c r="I11" i="5"/>
  <c r="I13" i="5"/>
  <c r="I12" i="5"/>
  <c r="I9" i="5"/>
  <c r="I8" i="5"/>
  <c r="L14" i="5"/>
  <c r="C30" i="17" s="1"/>
  <c r="Q13" i="5"/>
  <c r="A19" i="19"/>
  <c r="A15" i="19"/>
  <c r="A22" i="19"/>
  <c r="A20" i="19"/>
  <c r="A17" i="19"/>
  <c r="Q12" i="5"/>
  <c r="A25" i="19"/>
  <c r="Q10" i="5"/>
  <c r="A16" i="19"/>
  <c r="A23" i="19"/>
  <c r="Q8" i="5" l="1"/>
  <c r="A14" i="19"/>
  <c r="A21" i="19"/>
  <c r="Q11" i="5"/>
  <c r="A24" i="19"/>
  <c r="Q9" i="5"/>
  <c r="A18" i="19"/>
  <c r="C29" i="17"/>
  <c r="F101" i="3"/>
  <c r="C34" i="17" s="1"/>
  <c r="G34" i="17" s="1"/>
  <c r="G36" i="17" s="1"/>
  <c r="I14" i="19"/>
  <c r="H23" i="19"/>
  <c r="H25" i="19"/>
  <c r="H24" i="19"/>
  <c r="A9" i="19"/>
  <c r="J9" i="5"/>
  <c r="K9" i="5"/>
  <c r="A10" i="19"/>
  <c r="K10" i="5"/>
  <c r="J10" i="5"/>
  <c r="E13" i="5"/>
  <c r="D13" i="5"/>
  <c r="A7" i="19"/>
  <c r="A2" i="19"/>
  <c r="D11" i="5"/>
  <c r="E11" i="5"/>
  <c r="A5" i="19"/>
  <c r="A12" i="19"/>
  <c r="J12" i="5"/>
  <c r="K12" i="5"/>
  <c r="A13" i="19"/>
  <c r="J13" i="5"/>
  <c r="K13" i="5"/>
  <c r="D10" i="5"/>
  <c r="E10" i="5"/>
  <c r="A4" i="19"/>
  <c r="A8" i="19"/>
  <c r="K8" i="5"/>
  <c r="J8" i="5"/>
  <c r="A11" i="19"/>
  <c r="K11" i="5"/>
  <c r="J11" i="5"/>
  <c r="E9" i="5"/>
  <c r="D9" i="5"/>
  <c r="A3" i="19"/>
  <c r="D12" i="5"/>
  <c r="E12" i="5"/>
  <c r="A6" i="19"/>
  <c r="B14" i="19"/>
  <c r="J14" i="19"/>
  <c r="L14" i="19"/>
  <c r="K14" i="19"/>
  <c r="M14" i="19"/>
  <c r="D14" i="19"/>
  <c r="C14" i="19"/>
  <c r="H14" i="19"/>
  <c r="M20" i="19"/>
  <c r="J20" i="19"/>
  <c r="B20" i="19"/>
  <c r="K20" i="19"/>
  <c r="L20" i="19"/>
  <c r="C20" i="19"/>
  <c r="D20" i="19"/>
  <c r="M15" i="19"/>
  <c r="B15" i="19"/>
  <c r="J15" i="19"/>
  <c r="K15" i="19"/>
  <c r="L15" i="19"/>
  <c r="C15" i="19"/>
  <c r="D15" i="19"/>
  <c r="I15" i="19"/>
  <c r="H15" i="19"/>
  <c r="M23" i="19"/>
  <c r="K23" i="19"/>
  <c r="J23" i="19"/>
  <c r="B23" i="19"/>
  <c r="L23" i="19"/>
  <c r="D23" i="19"/>
  <c r="C23" i="19"/>
  <c r="I23" i="19"/>
  <c r="L25" i="19"/>
  <c r="J25" i="19"/>
  <c r="K25" i="19"/>
  <c r="M25" i="19"/>
  <c r="B25" i="19"/>
  <c r="C25" i="19"/>
  <c r="D25" i="19"/>
  <c r="I25" i="19"/>
  <c r="B24" i="19"/>
  <c r="J24" i="19"/>
  <c r="L24" i="19"/>
  <c r="M24" i="19"/>
  <c r="K24" i="19"/>
  <c r="C24" i="19"/>
  <c r="D24" i="19"/>
  <c r="I24" i="19"/>
  <c r="H22" i="19"/>
  <c r="J21" i="19"/>
  <c r="K21" i="19"/>
  <c r="M21" i="19"/>
  <c r="B21" i="19"/>
  <c r="L21" i="19"/>
  <c r="C21" i="19"/>
  <c r="D21" i="19"/>
  <c r="I21" i="19"/>
  <c r="J22" i="19"/>
  <c r="K22" i="19"/>
  <c r="M22" i="19"/>
  <c r="L22" i="19"/>
  <c r="B22" i="19"/>
  <c r="I22" i="19"/>
  <c r="D22" i="19"/>
  <c r="C22" i="19"/>
  <c r="H21" i="19"/>
  <c r="J16" i="19"/>
  <c r="K16" i="19"/>
  <c r="B16" i="19"/>
  <c r="L16" i="19"/>
  <c r="M16" i="19"/>
  <c r="D16" i="19"/>
  <c r="I16" i="19"/>
  <c r="C16" i="19"/>
  <c r="H16" i="19"/>
  <c r="K18" i="19"/>
  <c r="J18" i="19"/>
  <c r="M18" i="19"/>
  <c r="L18" i="19"/>
  <c r="B18" i="19"/>
  <c r="I18" i="19"/>
  <c r="C18" i="19"/>
  <c r="D18" i="19"/>
  <c r="H18" i="19"/>
  <c r="B17" i="19"/>
  <c r="M17" i="19"/>
  <c r="K17" i="19"/>
  <c r="L17" i="19"/>
  <c r="J17" i="19"/>
  <c r="C17" i="19"/>
  <c r="D17" i="19"/>
  <c r="I17" i="19"/>
  <c r="H17" i="19"/>
  <c r="I20" i="19"/>
  <c r="B19" i="19"/>
  <c r="C19" i="19"/>
  <c r="J19" i="19"/>
  <c r="D19" i="19"/>
  <c r="M19" i="19"/>
  <c r="L19" i="19"/>
  <c r="K19" i="19"/>
  <c r="I19" i="19"/>
  <c r="H19" i="19"/>
  <c r="H20" i="19"/>
  <c r="I8" i="19" l="1"/>
  <c r="J2" i="19"/>
  <c r="K2" i="19"/>
  <c r="M2" i="19"/>
  <c r="B2" i="19"/>
  <c r="D2" i="19"/>
  <c r="L2" i="19"/>
  <c r="C2" i="19"/>
  <c r="I2" i="19"/>
  <c r="H2" i="19"/>
  <c r="M3" i="19"/>
  <c r="J3" i="19"/>
  <c r="B3" i="19"/>
  <c r="K3" i="19"/>
  <c r="L3" i="19"/>
  <c r="C3" i="19"/>
  <c r="I3" i="19"/>
  <c r="D3" i="19"/>
  <c r="H3" i="19"/>
  <c r="M8" i="19"/>
  <c r="L8" i="19"/>
  <c r="B8" i="19"/>
  <c r="K8" i="19"/>
  <c r="J8" i="19"/>
  <c r="D8" i="19"/>
  <c r="C8" i="19"/>
  <c r="H8" i="19"/>
  <c r="L7" i="19"/>
  <c r="D7" i="19"/>
  <c r="M7" i="19"/>
  <c r="C7" i="19"/>
  <c r="J7" i="19"/>
  <c r="B7" i="19"/>
  <c r="K7" i="19"/>
  <c r="I7" i="19"/>
  <c r="H7" i="19"/>
  <c r="M9" i="19"/>
  <c r="J9" i="19"/>
  <c r="K9" i="19"/>
  <c r="B9" i="19"/>
  <c r="L9" i="19"/>
  <c r="C9" i="19"/>
  <c r="D9" i="19"/>
  <c r="I9" i="19"/>
  <c r="H9" i="19"/>
  <c r="J6" i="19"/>
  <c r="D6" i="19"/>
  <c r="K6" i="19"/>
  <c r="C6" i="19"/>
  <c r="L6" i="19"/>
  <c r="B6" i="19"/>
  <c r="M6" i="19"/>
  <c r="I6" i="19"/>
  <c r="H6" i="19"/>
  <c r="K11" i="19"/>
  <c r="B11" i="19"/>
  <c r="L11" i="19"/>
  <c r="J11" i="19"/>
  <c r="M11" i="19"/>
  <c r="I11" i="19"/>
  <c r="C11" i="19"/>
  <c r="D11" i="19"/>
  <c r="H11" i="19"/>
  <c r="B4" i="19"/>
  <c r="M4" i="19"/>
  <c r="J4" i="19"/>
  <c r="K4" i="19"/>
  <c r="L4" i="19"/>
  <c r="C4" i="19"/>
  <c r="D4" i="19"/>
  <c r="I4" i="19"/>
  <c r="H4" i="19"/>
  <c r="C12" i="19"/>
  <c r="L12" i="19"/>
  <c r="J12" i="19"/>
  <c r="B12" i="19"/>
  <c r="D12" i="19"/>
  <c r="M12" i="19"/>
  <c r="K12" i="19"/>
  <c r="I12" i="19"/>
  <c r="H12" i="19"/>
  <c r="J10" i="19"/>
  <c r="B10" i="19"/>
  <c r="K10" i="19"/>
  <c r="M10" i="19"/>
  <c r="L10" i="19"/>
  <c r="C10" i="19"/>
  <c r="D10" i="19"/>
  <c r="I10" i="19"/>
  <c r="H10" i="19"/>
  <c r="K13" i="19"/>
  <c r="J13" i="19"/>
  <c r="C13" i="19"/>
  <c r="L13" i="19"/>
  <c r="B13" i="19"/>
  <c r="M13" i="19"/>
  <c r="D13" i="19"/>
  <c r="I13" i="19"/>
  <c r="H13" i="19"/>
  <c r="M5" i="19"/>
  <c r="J5" i="19"/>
  <c r="B5" i="19"/>
  <c r="K5" i="19"/>
  <c r="L5" i="19"/>
  <c r="C5" i="19"/>
  <c r="D5" i="19"/>
  <c r="I5" i="19"/>
  <c r="H5" i="19"/>
</calcChain>
</file>

<file path=xl/comments1.xml><?xml version="1.0" encoding="utf-8"?>
<comments xmlns="http://schemas.openxmlformats.org/spreadsheetml/2006/main">
  <authors>
    <author>KATSUMI</author>
  </authors>
  <commentList>
    <comment ref="D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D9"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fumiaki</author>
    <author>KATSUMI</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9"/>
            <color indexed="81"/>
            <rFont val="ＭＳ Ｐゴシック"/>
            <family val="3"/>
            <charset val="128"/>
          </rPr>
          <t xml:space="preserve">アルファベットは大文字で入力してください。
小文字ではエラーになります。
</t>
        </r>
      </text>
    </comment>
    <comment ref="E10" authorId="0" shapeId="0">
      <text>
        <r>
          <rPr>
            <b/>
            <sz val="9"/>
            <color indexed="81"/>
            <rFont val="ＭＳ ゴシック"/>
            <family val="3"/>
            <charset val="128"/>
          </rPr>
          <t>入力の必要はありません</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<sst xmlns="http://schemas.openxmlformats.org/spreadsheetml/2006/main" count="1008" uniqueCount="511">
  <si>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</si>
  <si>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</si>
  <si>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</si>
  <si>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</si>
  <si>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</si>
  <si>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</si>
  <si>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</si>
  <si>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</si>
  <si>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</si>
  <si>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</si>
  <si>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</si>
  <si>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</si>
  <si>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</si>
  <si>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</si>
  <si>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</si>
  <si>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</si>
  <si>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</si>
  <si>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</si>
  <si>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</si>
  <si>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</si>
  <si>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</si>
  <si>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</si>
  <si>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</si>
  <si>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</si>
  <si>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</si>
  <si>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</si>
  <si>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</si>
  <si>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</si>
  <si>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</si>
  <si>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</si>
  <si>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</si>
  <si>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</si>
  <si>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</si>
  <si>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</si>
  <si>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</si>
  <si>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</si>
  <si>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</si>
  <si>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</si>
  <si>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</si>
  <si>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</si>
  <si>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</si>
  <si>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</si>
  <si>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</si>
  <si>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</si>
  <si>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</si>
  <si>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</si>
  <si>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</si>
  <si>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</si>
  <si>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</si>
  <si>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男　　　子</t>
    <rPh sb="0" eb="1">
      <t>オトコ</t>
    </rPh>
    <rPh sb="4" eb="5">
      <t>コ</t>
    </rPh>
    <phoneticPr fontId="7"/>
  </si>
  <si>
    <t>女　　　子</t>
    <rPh sb="0" eb="1">
      <t>オンナ</t>
    </rPh>
    <rPh sb="4" eb="5">
      <t>コ</t>
    </rPh>
    <phoneticPr fontId="7"/>
  </si>
  <si>
    <t>種　　目</t>
    <rPh sb="0" eb="1">
      <t>タネ</t>
    </rPh>
    <rPh sb="3" eb="4">
      <t>メ</t>
    </rPh>
    <phoneticPr fontId="7"/>
  </si>
  <si>
    <t>申込数</t>
    <rPh sb="0" eb="2">
      <t>モウシコミ</t>
    </rPh>
    <rPh sb="2" eb="3">
      <t>スウ</t>
    </rPh>
    <phoneticPr fontId="7"/>
  </si>
  <si>
    <t>種　　　目</t>
    <rPh sb="0" eb="1">
      <t>タネ</t>
    </rPh>
    <rPh sb="4" eb="5">
      <t>メ</t>
    </rPh>
    <phoneticPr fontId="7"/>
  </si>
  <si>
    <t>男種目</t>
    <rPh sb="0" eb="3">
      <t>オトコシュモク</t>
    </rPh>
    <phoneticPr fontId="7"/>
  </si>
  <si>
    <t>女種目</t>
    <rPh sb="0" eb="1">
      <t>オンナ</t>
    </rPh>
    <rPh sb="1" eb="3">
      <t>シュモク</t>
    </rPh>
    <phoneticPr fontId="7"/>
  </si>
  <si>
    <t>４×１００ｍＲ</t>
    <phoneticPr fontId="7"/>
  </si>
  <si>
    <t>４×４００ｍＲ</t>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</si>
  <si>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</si>
  <si>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</si>
  <si>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</si>
  <si>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</si>
  <si>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</si>
  <si>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</si>
  <si>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</si>
  <si>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</si>
  <si>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</si>
  <si>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</si>
  <si>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</si>
  <si>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</si>
  <si>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</si>
  <si>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</si>
  <si>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</si>
  <si>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</si>
  <si>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</si>
  <si>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</si>
  <si>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</si>
  <si>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④種目別人数一覧表</t>
    <rPh sb="1" eb="4">
      <t>シュモクベツ</t>
    </rPh>
    <rPh sb="4" eb="6">
      <t>ニンズウ</t>
    </rPh>
    <rPh sb="6" eb="8">
      <t>イチラン</t>
    </rPh>
    <rPh sb="8" eb="9">
      <t>ヒョウ</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</si>
  <si>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</si>
  <si>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</si>
  <si>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</si>
  <si>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</si>
  <si>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</si>
  <si>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</si>
  <si>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</si>
  <si>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</si>
  <si>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　　②選手情報の入力</t>
    <rPh sb="3" eb="5">
      <t>センシュ</t>
    </rPh>
    <rPh sb="5" eb="7">
      <t>ジョウホウ</t>
    </rPh>
    <rPh sb="8" eb="10">
      <t>ニュウリョク</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</si>
  <si>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</si>
  <si>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</si>
  <si>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</si>
  <si>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</si>
  <si>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</si>
  <si>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</si>
  <si>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</si>
  <si>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</si>
  <si>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</si>
  <si>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</si>
  <si>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</si>
  <si>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</si>
  <si>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</si>
  <si>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</si>
  <si>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</si>
  <si>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</si>
  <si>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</si>
  <si>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</si>
  <si>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</si>
  <si>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</si>
  <si>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</si>
  <si>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</si>
  <si>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</si>
  <si>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</si>
  <si>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</si>
  <si>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</si>
  <si>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</si>
  <si>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</si>
  <si>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41"/>
  </si>
  <si>
    <t>ﾅﾝﾊﾞｰ</t>
    <phoneticPr fontId="3"/>
  </si>
  <si>
    <t>男4X100mR</t>
    <rPh sb="0" eb="1">
      <t>オトコ</t>
    </rPh>
    <phoneticPr fontId="41"/>
  </si>
  <si>
    <t>男4X400mR</t>
    <rPh sb="0" eb="1">
      <t>オトコ</t>
    </rPh>
    <phoneticPr fontId="41"/>
  </si>
  <si>
    <t>男4X100mR</t>
    <rPh sb="0" eb="1">
      <t>オトコ</t>
    </rPh>
    <phoneticPr fontId="3"/>
  </si>
  <si>
    <t>男4X400mR</t>
    <rPh sb="0" eb="1">
      <t>オトコ</t>
    </rPh>
    <phoneticPr fontId="3"/>
  </si>
  <si>
    <t>女4X100mR</t>
    <phoneticPr fontId="3"/>
  </si>
  <si>
    <t>女4X400mR</t>
    <phoneticPr fontId="3"/>
  </si>
  <si>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</si>
  <si>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</si>
  <si>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</si>
  <si>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</si>
  <si>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</si>
  <si>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</si>
  <si>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</si>
  <si>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</si>
  <si>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</si>
  <si>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</si>
  <si>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</si>
  <si>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</si>
  <si>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</si>
  <si>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</si>
  <si>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女4X100mR</t>
    <rPh sb="0" eb="1">
      <t>オンナ</t>
    </rPh>
    <phoneticPr fontId="41"/>
  </si>
  <si>
    <t>女4X400mR</t>
    <rPh sb="0" eb="1">
      <t>オンナ</t>
    </rPh>
    <phoneticPr fontId="41"/>
  </si>
  <si>
    <t>リレー</t>
    <phoneticPr fontId="41"/>
  </si>
  <si>
    <t>ﾅﾝﾊﾞｰ</t>
    <phoneticPr fontId="41"/>
  </si>
  <si>
    <t>氏　名</t>
    <rPh sb="0" eb="1">
      <t>シ</t>
    </rPh>
    <rPh sb="2" eb="3">
      <t>メイ</t>
    </rPh>
    <phoneticPr fontId="41"/>
  </si>
  <si>
    <t>性</t>
    <rPh sb="0" eb="1">
      <t>セイ</t>
    </rPh>
    <phoneticPr fontId="41"/>
  </si>
  <si>
    <t>年</t>
    <rPh sb="0" eb="1">
      <t>ネン</t>
    </rPh>
    <phoneticPr fontId="41"/>
  </si>
  <si>
    <t>4R</t>
    <phoneticPr fontId="41"/>
  </si>
  <si>
    <t>16R</t>
    <phoneticPr fontId="41"/>
  </si>
  <si>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</si>
  <si>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</si>
  <si>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人数</t>
    <rPh sb="0" eb="2">
      <t>ニンズウ</t>
    </rPh>
    <phoneticPr fontId="41"/>
  </si>
  <si>
    <t>男　　子</t>
    <rPh sb="0" eb="1">
      <t>オトコ</t>
    </rPh>
    <rPh sb="3" eb="4">
      <t>コ</t>
    </rPh>
    <phoneticPr fontId="41"/>
  </si>
  <si>
    <t>女　　子</t>
    <rPh sb="0" eb="1">
      <t>オンナ</t>
    </rPh>
    <rPh sb="3" eb="4">
      <t>コ</t>
    </rPh>
    <phoneticPr fontId="41"/>
  </si>
  <si>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</si>
  <si>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41"/>
  </si>
  <si>
    <t>女　　　子</t>
    <rPh sb="0" eb="1">
      <t>オンナ</t>
    </rPh>
    <rPh sb="4" eb="5">
      <t>コ</t>
    </rPh>
    <phoneticPr fontId="41"/>
  </si>
  <si>
    <t>大会名</t>
    <rPh sb="0" eb="2">
      <t>タイカイ</t>
    </rPh>
    <rPh sb="2" eb="3">
      <t>メイ</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</si>
  <si>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</si>
  <si>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3"/>
  </si>
  <si>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</si>
  <si>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</si>
  <si>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</si>
  <si>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</si>
  <si>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</si>
  <si>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</si>
  <si>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</si>
  <si>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</si>
  <si>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</si>
  <si>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</si>
  <si>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</si>
  <si>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</si>
  <si>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</si>
  <si>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</si>
  <si>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</si>
  <si>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</si>
  <si>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</si>
  <si>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</si>
  <si>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</si>
  <si>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</si>
  <si>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</si>
  <si>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</si>
  <si>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</si>
  <si>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</si>
  <si>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</si>
  <si>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種目数</t>
    <rPh sb="0" eb="3">
      <t>シュモクスウ</t>
    </rPh>
    <phoneticPr fontId="7"/>
  </si>
  <si>
    <t>リレー</t>
    <phoneticPr fontId="7"/>
  </si>
  <si>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3"/>
  </si>
  <si>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3"/>
  </si>
  <si>
    <t>部</t>
    <rPh sb="0" eb="1">
      <t>ブ</t>
    </rPh>
    <phoneticPr fontId="7"/>
  </si>
  <si>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</si>
  <si>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</si>
  <si>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</si>
  <si>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</si>
  <si>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</si>
  <si>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メール送信期限</t>
    <rPh sb="3" eb="5">
      <t>ソウシン</t>
    </rPh>
    <rPh sb="5" eb="7">
      <t>キゲン</t>
    </rPh>
    <phoneticPr fontId="3"/>
  </si>
  <si>
    <t>※必ずメールを送信してください！　書類のみでは受け付けできません。</t>
    <rPh sb="1" eb="2">
      <t>カナラ</t>
    </rPh>
    <rPh sb="7" eb="9">
      <t>ソウシン</t>
    </rPh>
    <rPh sb="17" eb="19">
      <t>ショルイ</t>
    </rPh>
    <rPh sb="23" eb="24">
      <t>ウ</t>
    </rPh>
    <rPh sb="25" eb="26">
      <t>ツ</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</si>
  <si>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</si>
  <si>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</si>
  <si>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</si>
  <si>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</si>
  <si>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</si>
  <si>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</si>
  <si>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</si>
  <si>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　　①団体情報の入力</t>
    <rPh sb="3" eb="5">
      <t>ダンタイ</t>
    </rPh>
    <rPh sb="5" eb="7">
      <t>ジョウホウ</t>
    </rPh>
    <rPh sb="8" eb="10">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</si>
  <si>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</si>
  <si>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</si>
  <si>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</si>
  <si>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</si>
  <si>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</si>
  <si>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</si>
  <si>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</si>
  <si>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</si>
  <si>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</si>
  <si>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</si>
  <si>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</si>
  <si>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　　③種目別人数の確認・印刷</t>
    <rPh sb="3" eb="6">
      <t>シュモクベツ</t>
    </rPh>
    <rPh sb="6" eb="8">
      <t>ニンズウ</t>
    </rPh>
    <rPh sb="9" eb="11">
      <t>カクニン</t>
    </rPh>
    <rPh sb="12" eb="14">
      <t>インサツ</t>
    </rPh>
    <phoneticPr fontId="3"/>
  </si>
  <si>
    <t>　　④ファイルの保存</t>
    <rPh sb="8" eb="10">
      <t>ホゾン</t>
    </rPh>
    <phoneticPr fontId="3"/>
  </si>
  <si>
    <t>　　⑤メール送信</t>
    <rPh sb="6" eb="8">
      <t>ソウシン</t>
    </rPh>
    <phoneticPr fontId="3"/>
  </si>
  <si>
    <t>　　⑥参加料の振込</t>
    <rPh sb="3" eb="6">
      <t>サンカリョウ</t>
    </rPh>
    <rPh sb="7" eb="9">
      <t>フリコミ</t>
    </rPh>
    <phoneticPr fontId="3"/>
  </si>
  <si>
    <t>　　⑦郵送</t>
    <rPh sb="3" eb="5">
      <t>ユウソウ</t>
    </rPh>
    <phoneticPr fontId="3"/>
  </si>
  <si>
    <t>　　⑧申込完了</t>
    <rPh sb="3" eb="5">
      <t>モウシコミ</t>
    </rPh>
    <rPh sb="5" eb="7">
      <t>カンリョウ</t>
    </rPh>
    <phoneticPr fontId="3"/>
  </si>
  <si>
    <t>①団体情報入力</t>
    <rPh sb="1" eb="3">
      <t>ダン</t>
    </rPh>
    <rPh sb="3" eb="5">
      <t>ジョウホウ</t>
    </rPh>
    <rPh sb="5" eb="7">
      <t>ニュウリョク</t>
    </rPh>
    <phoneticPr fontId="3"/>
  </si>
  <si>
    <t>団体コード</t>
    <rPh sb="0" eb="2">
      <t>ダンタイ</t>
    </rPh>
    <phoneticPr fontId="3"/>
  </si>
  <si>
    <t>団体名</t>
    <rPh sb="0" eb="2">
      <t>ダンタイ</t>
    </rPh>
    <rPh sb="2" eb="3">
      <t>メイ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</si>
  <si>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</si>
  <si>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</si>
  <si>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</si>
  <si>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</si>
  <si>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</si>
  <si>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3"/>
  </si>
  <si>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3"/>
  </si>
  <si>
    <t>種目２</t>
    <rPh sb="0" eb="2">
      <t>シュモク</t>
    </rPh>
    <phoneticPr fontId="3"/>
  </si>
  <si>
    <t>記録２</t>
    <rPh sb="0" eb="2">
      <t>キロク</t>
    </rPh>
    <phoneticPr fontId="3"/>
  </si>
  <si>
    <t>男100m</t>
  </si>
  <si>
    <t>男200m</t>
  </si>
  <si>
    <t>男400m</t>
  </si>
  <si>
    <t>男800m</t>
  </si>
  <si>
    <t>男1500m</t>
  </si>
  <si>
    <t>男5000m</t>
  </si>
  <si>
    <t>男10000m</t>
  </si>
  <si>
    <t>男110mH</t>
  </si>
  <si>
    <t>男400mH</t>
  </si>
  <si>
    <t>男3000mSC</t>
  </si>
  <si>
    <t>男5000mW</t>
  </si>
  <si>
    <t>女100m</t>
  </si>
  <si>
    <t>男4X100mR</t>
  </si>
  <si>
    <t>女200m</t>
  </si>
  <si>
    <t>男4X400mR</t>
  </si>
  <si>
    <t>女400m</t>
  </si>
  <si>
    <t>女4X100mR</t>
  </si>
  <si>
    <t>女800m</t>
  </si>
  <si>
    <t>女4X400mR</t>
  </si>
  <si>
    <t>女1500m</t>
  </si>
  <si>
    <t>女5000m</t>
  </si>
  <si>
    <t>女100mH</t>
  </si>
  <si>
    <t>女400mH</t>
  </si>
  <si>
    <t>女5000mW</t>
  </si>
  <si>
    <t>女砲丸投</t>
  </si>
  <si>
    <t>女走高跳</t>
  </si>
  <si>
    <t>女棒高跳</t>
  </si>
  <si>
    <t>女走幅跳</t>
  </si>
  <si>
    <t>女三段跳</t>
  </si>
  <si>
    <t>女円盤投</t>
  </si>
  <si>
    <t>女やり投</t>
  </si>
  <si>
    <t>種目数×700円</t>
    <rPh sb="0" eb="2">
      <t>シュモク</t>
    </rPh>
    <rPh sb="2" eb="3">
      <t>スウ</t>
    </rPh>
    <rPh sb="7" eb="8">
      <t>エン</t>
    </rPh>
    <phoneticPr fontId="3"/>
  </si>
  <si>
    <t>リレー参加数✕1000円</t>
    <rPh sb="3" eb="6">
      <t>サンカスウ</t>
    </rPh>
    <rPh sb="11" eb="12">
      <t>エン</t>
    </rPh>
    <phoneticPr fontId="3"/>
  </si>
  <si>
    <t>支払金額</t>
    <rPh sb="0" eb="4">
      <t>シハライキンガク</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</si>
  <si>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</si>
  <si>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</si>
  <si>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</si>
  <si>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</si>
  <si>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r>
      <t>E-mail：</t>
    </r>
    <r>
      <rPr>
        <b/>
        <sz val="18"/>
        <color theme="1"/>
        <rFont val="ＭＳ ゴシック"/>
        <family val="3"/>
        <charset val="128"/>
      </rPr>
      <t>nagoyasensyuken.99@gmail.com</t>
    </r>
    <phoneticPr fontId="3"/>
  </si>
  <si>
    <t>男走高跳</t>
    <rPh sb="1" eb="2">
      <t>ハシ</t>
    </rPh>
    <rPh sb="2" eb="4">
      <t>タカト</t>
    </rPh>
    <phoneticPr fontId="3"/>
  </si>
  <si>
    <t>男棒高跳</t>
    <rPh sb="1" eb="4">
      <t>ボウタカト</t>
    </rPh>
    <phoneticPr fontId="3"/>
  </si>
  <si>
    <t>男走幅跳</t>
    <rPh sb="1" eb="2">
      <t>ハシ</t>
    </rPh>
    <rPh sb="2" eb="4">
      <t>ハバト</t>
    </rPh>
    <phoneticPr fontId="3"/>
  </si>
  <si>
    <t>男三段跳</t>
    <rPh sb="1" eb="4">
      <t>サンダント</t>
    </rPh>
    <phoneticPr fontId="3"/>
  </si>
  <si>
    <t>男砲丸投</t>
    <rPh sb="1" eb="4">
      <t>ホウガンナ</t>
    </rPh>
    <phoneticPr fontId="3"/>
  </si>
  <si>
    <t>男円盤投</t>
    <rPh sb="1" eb="4">
      <t>エンバンナ</t>
    </rPh>
    <phoneticPr fontId="3"/>
  </si>
  <si>
    <t>男やり投</t>
    <rPh sb="3" eb="4">
      <t>ナ</t>
    </rPh>
    <phoneticPr fontId="3"/>
  </si>
  <si>
    <t>女走高跳</t>
    <rPh sb="1" eb="2">
      <t>ハシ</t>
    </rPh>
    <rPh sb="2" eb="4">
      <t>タカト</t>
    </rPh>
    <phoneticPr fontId="3"/>
  </si>
  <si>
    <t>女棒高跳</t>
    <rPh sb="1" eb="4">
      <t>ボウタカト</t>
    </rPh>
    <phoneticPr fontId="3"/>
  </si>
  <si>
    <t>女走幅跳</t>
    <rPh sb="1" eb="2">
      <t>ハシ</t>
    </rPh>
    <rPh sb="2" eb="4">
      <t>ハバト</t>
    </rPh>
    <phoneticPr fontId="3"/>
  </si>
  <si>
    <t>女三段跳</t>
    <rPh sb="1" eb="4">
      <t>サンダント</t>
    </rPh>
    <phoneticPr fontId="3"/>
  </si>
  <si>
    <t>女砲丸投</t>
    <rPh sb="1" eb="4">
      <t>ホウガンナ</t>
    </rPh>
    <phoneticPr fontId="3"/>
  </si>
  <si>
    <t>女円盤投</t>
    <rPh sb="1" eb="4">
      <t>エンバンナ</t>
    </rPh>
    <phoneticPr fontId="3"/>
  </si>
  <si>
    <t>女やり投</t>
    <rPh sb="3" eb="4">
      <t>ナ</t>
    </rPh>
    <phoneticPr fontId="3"/>
  </si>
  <si>
    <t>団体名</t>
    <rPh sb="0" eb="2">
      <t>ダンタイ</t>
    </rPh>
    <rPh sb="2" eb="3">
      <t>メイ</t>
    </rPh>
    <phoneticPr fontId="41"/>
  </si>
  <si>
    <t>男走幅跳</t>
    <rPh sb="0" eb="1">
      <t>オトコ</t>
    </rPh>
    <rPh sb="1" eb="4">
      <t>ハシリ</t>
    </rPh>
    <phoneticPr fontId="7"/>
  </si>
  <si>
    <t>6m99</t>
    <phoneticPr fontId="3"/>
  </si>
  <si>
    <t>平成28年9月26日(月)　23:59</t>
    <rPh sb="0" eb="2">
      <t>ヘイセイ</t>
    </rPh>
    <rPh sb="4" eb="5">
      <t>ネン</t>
    </rPh>
    <rPh sb="6" eb="7">
      <t>ガツ</t>
    </rPh>
    <rPh sb="9" eb="10">
      <t>ヒ</t>
    </rPh>
    <rPh sb="11" eb="12">
      <t>ツキ</t>
    </rPh>
    <phoneticPr fontId="3"/>
  </si>
  <si>
    <t>平成28年9月28日(水）必着</t>
    <rPh sb="11" eb="12">
      <t>ミズ</t>
    </rPh>
    <phoneticPr fontId="3"/>
  </si>
  <si>
    <t>一般用</t>
    <rPh sb="0" eb="2">
      <t>イッパン</t>
    </rPh>
    <rPh sb="2" eb="3">
      <t>ヨウ</t>
    </rPh>
    <phoneticPr fontId="3"/>
  </si>
  <si>
    <t>B1001</t>
    <phoneticPr fontId="3"/>
  </si>
  <si>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3"/>
  </si>
  <si>
    <t>大学生は、大学生専用のファイルを使用してください。</t>
    <rPh sb="0" eb="3">
      <t>ダイガク</t>
    </rPh>
    <rPh sb="5" eb="8">
      <t>ダイ</t>
    </rPh>
    <rPh sb="8" eb="10">
      <t>セン</t>
    </rPh>
    <rPh sb="16" eb="18">
      <t>シヨウ</t>
    </rPh>
    <phoneticPr fontId="3"/>
  </si>
  <si>
    <t>平成2810月15日(土)～16日(日)</t>
    <rPh sb="0" eb="2">
      <t>ヘイセイ</t>
    </rPh>
    <rPh sb="6" eb="7">
      <t>ガツ</t>
    </rPh>
    <rPh sb="9" eb="10">
      <t>ニチ</t>
    </rPh>
    <rPh sb="10" eb="13">
      <t>ド</t>
    </rPh>
    <rPh sb="16" eb="17">
      <t>ニチ
ヘイセイネンガツヒヒ</t>
    </rPh>
    <rPh sb="18" eb="19">
      <t>ヒ</t>
    </rPh>
    <phoneticPr fontId="3"/>
  </si>
  <si>
    <t>種目計</t>
    <rPh sb="0" eb="2">
      <t>シュモク</t>
    </rPh>
    <rPh sb="2" eb="3">
      <t>ケイ</t>
    </rPh>
    <phoneticPr fontId="3"/>
  </si>
  <si>
    <t>リレー計</t>
    <rPh sb="3" eb="4">
      <t>ケイ</t>
    </rPh>
    <phoneticPr fontId="3"/>
  </si>
  <si>
    <t>男女計</t>
    <rPh sb="0" eb="3">
      <t>ダンジョ</t>
    </rPh>
    <phoneticPr fontId="3"/>
  </si>
  <si>
    <t>プログラム部数✕600円</t>
    <rPh sb="5" eb="7">
      <t>ブスウ</t>
    </rPh>
    <rPh sb="11" eb="12">
      <t>エン</t>
    </rPh>
    <phoneticPr fontId="3"/>
  </si>
  <si>
    <t>⑤申込一覧表</t>
  </si>
  <si>
    <t>第44回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3"/>
  </si>
  <si>
    <t xml:space="preserve">  ・ナンバーは、アルファベットも入力してください。</t>
    <rPh sb="17" eb="25">
      <t>ニュウリョ</t>
    </rPh>
    <phoneticPr fontId="3"/>
  </si>
  <si>
    <t>　・正しく送信されれば、受信した旨の返信が届きます。但し、追加等で2回め以降の送信には返信はありません。</t>
    <rPh sb="2" eb="3">
      <t>タダ</t>
    </rPh>
    <rPh sb="5" eb="7">
      <t>ソウシン</t>
    </rPh>
    <rPh sb="12" eb="14">
      <t>ジュシン</t>
    </rPh>
    <rPh sb="16" eb="17">
      <t>ムネ</t>
    </rPh>
    <rPh sb="18" eb="20">
      <t>ヘンシン</t>
    </rPh>
    <rPh sb="21" eb="22">
      <t>トド</t>
    </rPh>
    <rPh sb="26" eb="27">
      <t>タダ</t>
    </rPh>
    <rPh sb="29" eb="31">
      <t>ツイカ</t>
    </rPh>
    <rPh sb="31" eb="32">
      <t>ナド</t>
    </rPh>
    <rPh sb="34" eb="35">
      <t>カイ</t>
    </rPh>
    <rPh sb="36" eb="38">
      <t>イコウ</t>
    </rPh>
    <rPh sb="39" eb="41">
      <t>ソウシン</t>
    </rPh>
    <rPh sb="43" eb="45">
      <t>ヘンシン</t>
    </rPh>
    <phoneticPr fontId="3"/>
  </si>
  <si>
    <t>団体コード</t>
    <phoneticPr fontId="67"/>
  </si>
  <si>
    <t>団体名略称</t>
  </si>
  <si>
    <t>団体名カナ</t>
  </si>
  <si>
    <t>支部名</t>
  </si>
  <si>
    <t>加藤建設</t>
  </si>
  <si>
    <t>カブシキガイシャカトウケンセツ</t>
  </si>
  <si>
    <t>名古屋</t>
  </si>
  <si>
    <t>ﾄｰｴﾈｯｸ</t>
  </si>
  <si>
    <t>（カ）トーエネック</t>
  </si>
  <si>
    <t>愛教大ｸ名古屋</t>
  </si>
  <si>
    <t>アイキョウダイクラブナゴヤ</t>
  </si>
  <si>
    <t>愛三工業</t>
  </si>
  <si>
    <t>アイサンコウギョウ</t>
  </si>
  <si>
    <t>AGUD</t>
  </si>
  <si>
    <t>アイチガクインダイガクシガクブ</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</si>
  <si>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</si>
  <si>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</si>
  <si>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</si>
  <si>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</si>
  <si>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</si>
  <si>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</si>
  <si>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</si>
  <si>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</si>
  <si>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</si>
  <si>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</si>
  <si>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</si>
  <si>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</si>
  <si>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</si>
  <si>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</si>
  <si>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</si>
  <si>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</si>
  <si>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愛知陸協医事部</t>
  </si>
  <si>
    <t>アイチリクキョウイジブ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</si>
  <si>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</si>
  <si>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</si>
  <si>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</si>
  <si>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</si>
  <si>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</si>
  <si>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</si>
  <si>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</si>
  <si>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</si>
  <si>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</si>
  <si>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</si>
  <si>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栄徳EAGLES</t>
  </si>
  <si>
    <t>エイトクイーグルス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</si>
  <si>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</si>
  <si>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</si>
  <si>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</si>
  <si>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</si>
  <si>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</si>
  <si>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</si>
  <si>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</si>
  <si>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</si>
  <si>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</si>
  <si>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</si>
  <si>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CAERUS</t>
  </si>
  <si>
    <t>カイロス</t>
  </si>
  <si>
    <t>学連O.B.</t>
  </si>
  <si>
    <t>ガクレンオービー</t>
  </si>
  <si>
    <t>菊里クラブ</t>
  </si>
  <si>
    <t>キクザトクラブ</t>
  </si>
  <si>
    <t>兄弟駅伝部</t>
  </si>
  <si>
    <t>キョウダイエキデンブ</t>
  </si>
  <si>
    <t>グランシエル</t>
  </si>
  <si>
    <t>KTMC</t>
  </si>
  <si>
    <t>ケーティーエムクラブ</t>
  </si>
  <si>
    <t>KSAC</t>
  </si>
  <si>
    <t>ケイエスエーシー</t>
  </si>
  <si>
    <t>高蔵寺自衛隊</t>
  </si>
  <si>
    <t>コウゾウジジエイタイ</t>
  </si>
  <si>
    <t>JR東海</t>
  </si>
  <si>
    <t>ジェイアールトウカイリクジョウキョウギクラブ</t>
  </si>
  <si>
    <t>至学館クラブ</t>
  </si>
  <si>
    <t>シガクカンクラブ</t>
  </si>
  <si>
    <t>庄内ＲＴ</t>
  </si>
  <si>
    <t>ショウナイアールティ</t>
  </si>
  <si>
    <t>神野会</t>
  </si>
  <si>
    <t>ジンノカイ</t>
  </si>
  <si>
    <t>スズラン</t>
  </si>
  <si>
    <t>スズキランニングクラブ</t>
  </si>
  <si>
    <t>ずのアスリート</t>
  </si>
  <si>
    <t>ズノアスリート</t>
  </si>
  <si>
    <t>ｾｶﾝﾄﾞｳｲﾝﾄﾞ</t>
  </si>
  <si>
    <t>セカンドウインド</t>
  </si>
  <si>
    <t>ﾀｲｶﾞｰﾌｨｯﾄﾈｽ</t>
  </si>
  <si>
    <t>タイガーフィットネス</t>
  </si>
  <si>
    <t>大同特殊鋼</t>
  </si>
  <si>
    <t>ダイドウトクシュコウ</t>
  </si>
  <si>
    <t>ﾀﾞｲﾆｯﾎﾟﾝﾄｼｮ</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</si>
  <si>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</si>
  <si>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</si>
  <si>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</si>
  <si>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</si>
  <si>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</si>
  <si>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</si>
  <si>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</si>
  <si>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</si>
  <si>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</si>
  <si>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</si>
  <si>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</si>
  <si>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</si>
  <si>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</si>
  <si>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</si>
  <si>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</si>
  <si>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知多TC</t>
  </si>
  <si>
    <t>チタトラッククラブ</t>
  </si>
  <si>
    <t>知多ﾗﾝﾅｰｽﾞ</t>
  </si>
  <si>
    <t>チタランナーズ</t>
  </si>
  <si>
    <t>知多RC</t>
  </si>
  <si>
    <t>チタランニングクラブ</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</si>
  <si>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</si>
  <si>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</si>
  <si>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</si>
  <si>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</si>
  <si>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</si>
  <si>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</si>
  <si>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</si>
  <si>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</si>
  <si>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TSM</t>
  </si>
  <si>
    <t>ティーエスエム</t>
  </si>
  <si>
    <t>天白川走友会</t>
  </si>
  <si>
    <t>テンパクガワソウユウカイ</t>
  </si>
  <si>
    <t>東海ﾃﾞｶｽﾛﾝ</t>
  </si>
  <si>
    <t>トウカイデカスロン</t>
  </si>
  <si>
    <t>東海理化</t>
  </si>
  <si>
    <t>トウカイリカ</t>
  </si>
  <si>
    <t>東郷AC</t>
  </si>
  <si>
    <t>トウゴウエイシー</t>
  </si>
  <si>
    <t>JRC</t>
  </si>
  <si>
    <t>トヨヤマジェイアールシー</t>
  </si>
  <si>
    <t>TTD</t>
  </si>
  <si>
    <t>トライアスロン　チーム　ドラゴン</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</si>
  <si>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</si>
  <si>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</si>
  <si>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</si>
  <si>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</si>
  <si>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</si>
  <si>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</si>
  <si>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</si>
  <si>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</si>
  <si>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名古屋指導者</t>
  </si>
  <si>
    <t>ナゴヤシドウシャキョウギカイクラブ</t>
  </si>
  <si>
    <t>名古屋市役所</t>
  </si>
  <si>
    <t>ナゴヤシヤクショソウユウカイ</t>
  </si>
  <si>
    <t>名古屋テレビ</t>
  </si>
  <si>
    <t>ナゴヤテレビランニングクラブ</t>
  </si>
  <si>
    <t>なごや陸上ｸ</t>
  </si>
  <si>
    <t>ナゴヤリクジョウクラブ</t>
  </si>
  <si>
    <t>南山AC</t>
  </si>
  <si>
    <t>ナンザンエーシー</t>
  </si>
  <si>
    <t>日進ＲＣ</t>
  </si>
  <si>
    <t>ニッシンランニングクラブ</t>
  </si>
  <si>
    <t>にっとTFC</t>
  </si>
  <si>
    <t>ニットティーエフシー</t>
  </si>
  <si>
    <t>日本保育ｻｰﾋﾞ</t>
  </si>
  <si>
    <t>ニホンホイクサービス</t>
  </si>
  <si>
    <t>POWERMAX</t>
  </si>
  <si>
    <t>パワーマックス</t>
  </si>
  <si>
    <t>ﾋﾃﾞｿﾝｽﾞ</t>
  </si>
  <si>
    <t>ヒデソンズ</t>
  </si>
  <si>
    <t>ﾌｧｲﾝﾄﾞｱｳﾄ</t>
  </si>
  <si>
    <t>ファインドアウト</t>
  </si>
  <si>
    <t>FROG</t>
  </si>
  <si>
    <t>フロッグ</t>
  </si>
  <si>
    <t>mahalo Ⅵ</t>
  </si>
  <si>
    <t>マハロシックス</t>
  </si>
  <si>
    <t>みかん山</t>
  </si>
  <si>
    <t>ミカンヤマ</t>
  </si>
  <si>
    <t>ﾐｽﾞﾉ</t>
  </si>
  <si>
    <t>ミズノ</t>
  </si>
  <si>
    <t>三菱重工走友会</t>
  </si>
  <si>
    <t>ミツビシジュウコウソウユウカイ</t>
  </si>
  <si>
    <t>三菱重工名古屋</t>
  </si>
  <si>
    <t>ミツビシジュウコウナゴヤ</t>
  </si>
  <si>
    <t>三菱重工冷熱</t>
  </si>
  <si>
    <t>ミツビシジュウコウレイネツ</t>
  </si>
  <si>
    <t>南知多RC</t>
  </si>
  <si>
    <t>ミナミチタ　アール　シー</t>
  </si>
  <si>
    <t>名城ARC</t>
  </si>
  <si>
    <t>メイジョウオールランナーズクラブ</t>
  </si>
  <si>
    <t>明正アスリーツ</t>
  </si>
  <si>
    <t>メイセイアスリーツ</t>
  </si>
  <si>
    <t>名大倶楽部</t>
  </si>
  <si>
    <t>メイダイクラブ</t>
  </si>
  <si>
    <t>名聾AC</t>
  </si>
  <si>
    <t>メイロウエーシー</t>
  </si>
  <si>
    <t>守山35普連</t>
  </si>
  <si>
    <t>モリヤマサンジュウゴフレン</t>
  </si>
  <si>
    <t>YAMATE AC</t>
  </si>
  <si>
    <t>ヤマテエイシー</t>
  </si>
  <si>
    <t>ＹＯＵＫＩ陸上</t>
  </si>
  <si>
    <t>ユウキリクジョウクラブ</t>
  </si>
  <si>
    <t>ﾗｲｽﾞｳｨﾝﾄﾞ</t>
  </si>
  <si>
    <t>ライズウィンドランニングクラブ</t>
  </si>
  <si>
    <t>ﾗﾝｱｯﾌﾟ</t>
  </si>
  <si>
    <t>ランアップ</t>
  </si>
  <si>
    <t>RIN</t>
  </si>
  <si>
    <t>ランニングインナゴヤ</t>
  </si>
  <si>
    <t>ハムちゃんず</t>
  </si>
  <si>
    <t>ランニングチームハムチャンズ</t>
  </si>
  <si>
    <t>良友クラブ</t>
  </si>
  <si>
    <t>リョウユウクラブ</t>
  </si>
  <si>
    <t>よかにせＰＲＣ</t>
  </si>
  <si>
    <t>ヨカニセピーアールシー</t>
  </si>
  <si>
    <t>←ドロップダウンメニューから選択してください</t>
    <rPh sb="14" eb="16">
      <t>センタク</t>
    </rPh>
    <phoneticPr fontId="3"/>
  </si>
  <si>
    <t>←ドロップダウンで選択すると自動で入ります。</t>
    <rPh sb="9" eb="11">
      <t>センタク</t>
    </rPh>
    <rPh sb="14" eb="16">
      <t>ジドウ</t>
    </rPh>
    <rPh sb="17" eb="18">
      <t>ハイ</t>
    </rPh>
    <phoneticPr fontId="3"/>
  </si>
  <si>
    <r>
      <rPr>
        <b/>
        <sz val="16"/>
        <color rgb="FFFF0000"/>
        <rFont val="ＭＳ ゴシック"/>
        <family val="3"/>
        <charset val="128"/>
      </rPr>
      <t>↓</t>
    </r>
    <r>
      <rPr>
        <sz val="11"/>
        <color rgb="FFFF0000"/>
        <rFont val="ＭＳ ゴシック"/>
        <family val="3"/>
        <charset val="128"/>
      </rPr>
      <t>団体名は、８月末の段階で名古屋地区に登録されている団体が選択できます。</t>
    </r>
    <rPh sb="1" eb="4">
      <t>ダンタイメイ</t>
    </rPh>
    <rPh sb="7" eb="9">
      <t>ガツマツ</t>
    </rPh>
    <rPh sb="10" eb="12">
      <t>ダンカイ</t>
    </rPh>
    <rPh sb="13" eb="16">
      <t>ナゴヤ</t>
    </rPh>
    <rPh sb="16" eb="18">
      <t>チク</t>
    </rPh>
    <rPh sb="19" eb="21">
      <t>トウロク</t>
    </rPh>
    <rPh sb="26" eb="28">
      <t>ダンタイ</t>
    </rPh>
    <rPh sb="29" eb="31">
      <t>センタク</t>
    </rPh>
    <phoneticPr fontId="3"/>
  </si>
  <si>
    <t>団体No</t>
    <rPh sb="0" eb="2">
      <t>ダンタイ</t>
    </rPh>
    <phoneticPr fontId="3"/>
  </si>
  <si>
    <t>Ver2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</si>
</sst>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411]ggge&quot;年&quot;m&quot;月&quot;d&quot;日&quot;;@"/>
  </numFmts>
  <fonts count="70">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28"/>
      <color rgb="FFFF0000"/>
      <name val="ＭＳ ゴシック"/>
      <family val="3"/>
      <charset val="128"/>
    </font>
    <font>
      <sz val="6"/>
      <name val="ＭＳ ゴシック"/>
      <family val="2"/>
      <charset val="128"/>
    </font>
    <font>
      <b/>
      <sz val="16"/>
      <color rgb="FFFF0000"/>
      <name val="ＭＳ ゴシック"/>
      <family val="3"/>
      <charset val="128"/>
    </font>
    <font>
      <sz val="14"/>
      <color theme="1"/>
      <name val="ＭＳ 明朝"/>
      <family val="1"/>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1"/>
        <bgColor indexed="64"/>
      </patternFill>
    </fill>
  </fills>
  <borders count="10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s>
  <cellStyleXfs count="5">
    <xf numFmtId="0" fontId="0" fillId="0" borderId="0">
      <alignment vertical="center"/>
    </xf>
    <xf numFmtId="0" fontId="25" fillId="0" borderId="0"/>
    <xf numFmtId="0" fontId="13" fillId="0" borderId="0">
      <alignment vertical="center"/>
    </xf>
    <xf numFmtId="0" fontId="2" fillId="0" borderId="0">
      <alignment vertical="center"/>
    </xf>
    <xf numFmtId="0" fontId="1" fillId="0" borderId="0">
      <alignment vertical="center"/>
    </xf>
  </cellStyleXfs>
  <cellXfs count="392">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31" fillId="0" borderId="0" xfId="0" applyFont="1" applyFill="1" applyBorder="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9"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5" fillId="5" borderId="0" xfId="0" applyFont="1" applyFill="1">
      <alignment vertical="center"/>
    </xf>
    <xf numFmtId="0" fontId="26" fillId="5" borderId="0" xfId="0" applyFont="1" applyFill="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0" fillId="0" borderId="30" xfId="0" applyBorder="1">
      <alignment vertical="center"/>
    </xf>
    <xf numFmtId="0" fontId="26" fillId="0" borderId="24" xfId="0" applyFont="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26" fillId="2" borderId="27" xfId="0" applyFont="1" applyFill="1" applyBorder="1" applyAlignment="1">
      <alignment horizontal="center" vertical="center"/>
    </xf>
    <xf numFmtId="0" fontId="26" fillId="0" borderId="31" xfId="0" applyFont="1" applyBorder="1" applyAlignment="1">
      <alignment horizontal="center" vertical="center"/>
    </xf>
    <xf numFmtId="0" fontId="30" fillId="3" borderId="32" xfId="0" applyFont="1" applyFill="1" applyBorder="1" applyAlignment="1">
      <alignment horizontal="center" vertical="center"/>
    </xf>
    <xf numFmtId="0" fontId="26" fillId="0" borderId="20" xfId="0" applyFont="1" applyBorder="1" applyAlignment="1">
      <alignment horizontal="center" vertical="center" wrapText="1"/>
    </xf>
    <xf numFmtId="0" fontId="36" fillId="3" borderId="6" xfId="0" applyFont="1" applyFill="1" applyBorder="1" applyAlignment="1">
      <alignment horizontal="center" vertical="center"/>
    </xf>
    <xf numFmtId="0" fontId="26" fillId="0" borderId="6"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42" xfId="0" applyFont="1" applyFill="1" applyBorder="1">
      <alignment vertical="center"/>
    </xf>
    <xf numFmtId="0" fontId="26" fillId="5" borderId="43" xfId="0" applyFont="1" applyFill="1" applyBorder="1">
      <alignment vertical="center"/>
    </xf>
    <xf numFmtId="0" fontId="26" fillId="5" borderId="44" xfId="0" applyFont="1" applyFill="1" applyBorder="1">
      <alignment vertical="center"/>
    </xf>
    <xf numFmtId="0" fontId="26" fillId="5" borderId="0" xfId="0" applyFont="1" applyFill="1" applyBorder="1" applyAlignment="1">
      <alignment horizontal="right" vertical="center"/>
    </xf>
    <xf numFmtId="0" fontId="26" fillId="5" borderId="45" xfId="0" applyFont="1" applyFill="1" applyBorder="1">
      <alignment vertical="center"/>
    </xf>
    <xf numFmtId="0" fontId="26" fillId="5" borderId="0" xfId="0" applyFont="1" applyFill="1" applyBorder="1">
      <alignment vertical="center"/>
    </xf>
    <xf numFmtId="0" fontId="26" fillId="5" borderId="46" xfId="0" applyFont="1" applyFill="1" applyBorder="1">
      <alignment vertical="center"/>
    </xf>
    <xf numFmtId="0" fontId="26" fillId="5" borderId="47" xfId="0" applyFont="1" applyFill="1" applyBorder="1" applyAlignment="1">
      <alignment horizontal="right" vertical="center"/>
    </xf>
    <xf numFmtId="0" fontId="26" fillId="5" borderId="48" xfId="0" applyFont="1" applyFill="1" applyBorder="1" applyAlignment="1">
      <alignment horizontal="right" vertical="center"/>
    </xf>
    <xf numFmtId="0" fontId="26" fillId="5" borderId="48" xfId="0" applyFont="1" applyFill="1" applyBorder="1" applyAlignment="1">
      <alignment horizontal="center" vertical="center"/>
    </xf>
    <xf numFmtId="0" fontId="26" fillId="5" borderId="48" xfId="0" applyFont="1" applyFill="1" applyBorder="1" applyAlignment="1">
      <alignment horizontal="left" vertical="center"/>
    </xf>
    <xf numFmtId="0" fontId="26" fillId="5" borderId="49" xfId="0" applyFont="1" applyFill="1" applyBorder="1">
      <alignment vertical="center"/>
    </xf>
    <xf numFmtId="0" fontId="26" fillId="0" borderId="0" xfId="0" applyFont="1" applyProtection="1">
      <alignment vertical="center"/>
    </xf>
    <xf numFmtId="0" fontId="26" fillId="0" borderId="7"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32"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protection locked="0"/>
    </xf>
    <xf numFmtId="0" fontId="26" fillId="0" borderId="33"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50" xfId="0" applyFont="1" applyBorder="1" applyAlignment="1">
      <alignment vertical="center"/>
    </xf>
    <xf numFmtId="0" fontId="26" fillId="0" borderId="53" xfId="0" applyFont="1" applyBorder="1" applyAlignment="1">
      <alignment horizontal="center" vertical="center"/>
    </xf>
    <xf numFmtId="0" fontId="26" fillId="0" borderId="55" xfId="0" applyFont="1" applyBorder="1" applyAlignment="1">
      <alignment vertical="center"/>
    </xf>
    <xf numFmtId="0" fontId="26" fillId="0" borderId="58" xfId="0" applyFont="1" applyBorder="1" applyAlignment="1">
      <alignment vertical="center"/>
    </xf>
    <xf numFmtId="0" fontId="39" fillId="0" borderId="0" xfId="0" applyFont="1" applyBorder="1" applyAlignment="1">
      <alignment vertical="center"/>
    </xf>
    <xf numFmtId="0" fontId="0" fillId="0" borderId="0" xfId="0" applyAlignment="1">
      <alignment vertical="center"/>
    </xf>
    <xf numFmtId="0" fontId="0" fillId="0" borderId="53" xfId="0" applyBorder="1">
      <alignment vertical="center"/>
    </xf>
    <xf numFmtId="0" fontId="0" fillId="0" borderId="58" xfId="0" applyBorder="1">
      <alignment vertical="center"/>
    </xf>
    <xf numFmtId="0" fontId="0" fillId="0" borderId="54" xfId="0" applyBorder="1">
      <alignment vertical="center"/>
    </xf>
    <xf numFmtId="0" fontId="45" fillId="5" borderId="0" xfId="0" applyFont="1" applyFill="1" applyAlignment="1">
      <alignment vertical="center"/>
    </xf>
    <xf numFmtId="0" fontId="26" fillId="0" borderId="50" xfId="0" applyFont="1" applyBorder="1">
      <alignment vertical="center"/>
    </xf>
    <xf numFmtId="0" fontId="26" fillId="0" borderId="52" xfId="0" applyFont="1" applyBorder="1">
      <alignment vertical="center"/>
    </xf>
    <xf numFmtId="0" fontId="30" fillId="0" borderId="52" xfId="0" applyFont="1" applyBorder="1">
      <alignment vertical="center"/>
    </xf>
    <xf numFmtId="0" fontId="26" fillId="0" borderId="53" xfId="0" applyFont="1" applyBorder="1">
      <alignment vertical="center"/>
    </xf>
    <xf numFmtId="0" fontId="26" fillId="0" borderId="55" xfId="0" applyFont="1" applyBorder="1">
      <alignment vertical="center"/>
    </xf>
    <xf numFmtId="0" fontId="26" fillId="0" borderId="0" xfId="0" applyFont="1" applyBorder="1">
      <alignment vertical="center"/>
    </xf>
    <xf numFmtId="0" fontId="26" fillId="0" borderId="58" xfId="0" applyFont="1" applyBorder="1">
      <alignment vertical="center"/>
    </xf>
    <xf numFmtId="0" fontId="26" fillId="0" borderId="13" xfId="0" applyFont="1" applyBorder="1">
      <alignment vertical="center"/>
    </xf>
    <xf numFmtId="0" fontId="26" fillId="0" borderId="41" xfId="0" applyFont="1" applyBorder="1">
      <alignment vertical="center"/>
    </xf>
    <xf numFmtId="0" fontId="26" fillId="0" borderId="54"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46" fillId="0" borderId="0" xfId="0" applyFont="1">
      <alignment vertical="center"/>
    </xf>
    <xf numFmtId="0" fontId="46" fillId="0" borderId="27" xfId="0" applyFont="1" applyBorder="1" applyAlignment="1">
      <alignment horizontal="center" vertical="center"/>
    </xf>
    <xf numFmtId="0" fontId="46" fillId="0" borderId="24" xfId="0" applyFont="1" applyBorder="1" applyAlignment="1">
      <alignment horizontal="center" vertical="center"/>
    </xf>
    <xf numFmtId="0" fontId="46" fillId="0" borderId="0" xfId="0" applyFont="1" applyAlignment="1">
      <alignment horizontal="center" vertical="center"/>
    </xf>
    <xf numFmtId="0" fontId="46" fillId="0" borderId="28" xfId="0" applyFont="1" applyBorder="1" applyAlignment="1">
      <alignment horizontal="center" vertical="center"/>
    </xf>
    <xf numFmtId="0" fontId="46" fillId="0" borderId="25" xfId="0" applyFont="1" applyBorder="1" applyAlignment="1">
      <alignment horizontal="center"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16" xfId="0" applyFont="1" applyBorder="1">
      <alignment vertical="center"/>
    </xf>
    <xf numFmtId="0" fontId="46" fillId="0" borderId="16" xfId="0" applyFont="1" applyBorder="1" applyAlignment="1">
      <alignment horizontal="center" vertical="center"/>
    </xf>
    <xf numFmtId="0" fontId="46" fillId="0" borderId="17" xfId="0" applyFont="1" applyBorder="1">
      <alignment vertical="center"/>
    </xf>
    <xf numFmtId="0" fontId="46" fillId="0" borderId="17" xfId="0" applyFont="1" applyBorder="1" applyAlignment="1">
      <alignment horizontal="center" vertical="center"/>
    </xf>
    <xf numFmtId="0" fontId="46" fillId="0" borderId="18" xfId="0" applyFont="1" applyBorder="1">
      <alignment vertical="center"/>
    </xf>
    <xf numFmtId="0" fontId="46" fillId="0" borderId="18" xfId="0" applyFont="1" applyBorder="1" applyAlignment="1">
      <alignment horizontal="center" vertical="center"/>
    </xf>
    <xf numFmtId="0" fontId="46" fillId="0" borderId="74" xfId="0" applyFont="1" applyBorder="1">
      <alignment vertical="center"/>
    </xf>
    <xf numFmtId="0" fontId="46" fillId="0" borderId="74" xfId="0" applyFont="1" applyBorder="1" applyAlignment="1">
      <alignment horizontal="center" vertical="center"/>
    </xf>
    <xf numFmtId="0" fontId="46" fillId="0" borderId="75" xfId="0" applyFont="1" applyBorder="1">
      <alignment vertical="center"/>
    </xf>
    <xf numFmtId="0" fontId="46" fillId="0" borderId="75" xfId="0" applyFont="1" applyBorder="1" applyAlignment="1">
      <alignment horizontal="center" vertical="center"/>
    </xf>
    <xf numFmtId="0" fontId="29" fillId="5" borderId="0" xfId="0" applyFont="1" applyFill="1">
      <alignment vertical="center"/>
    </xf>
    <xf numFmtId="0" fontId="15" fillId="5" borderId="0" xfId="0" applyFont="1" applyFill="1">
      <alignment vertical="center"/>
    </xf>
    <xf numFmtId="0" fontId="46" fillId="0" borderId="31" xfId="0" applyFont="1" applyBorder="1" applyAlignment="1">
      <alignment horizontal="center" vertical="center"/>
    </xf>
    <xf numFmtId="0" fontId="46" fillId="0" borderId="33" xfId="0" applyFont="1" applyBorder="1" applyAlignment="1">
      <alignment horizontal="center" vertical="center"/>
    </xf>
    <xf numFmtId="0" fontId="26" fillId="0" borderId="0" xfId="0" applyFont="1" applyFill="1" applyAlignment="1">
      <alignment horizontal="center" vertical="center"/>
    </xf>
    <xf numFmtId="0" fontId="0" fillId="0" borderId="52" xfId="0" applyBorder="1">
      <alignment vertical="center"/>
    </xf>
    <xf numFmtId="0" fontId="0" fillId="0" borderId="41" xfId="0" applyBorder="1">
      <alignment vertical="center"/>
    </xf>
    <xf numFmtId="0" fontId="32"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4" xfId="0" applyFill="1" applyBorder="1">
      <alignment vertical="center"/>
    </xf>
    <xf numFmtId="0" fontId="46" fillId="0" borderId="36" xfId="0" applyFont="1" applyBorder="1" applyAlignment="1">
      <alignment horizontal="center" vertical="center"/>
    </xf>
    <xf numFmtId="0" fontId="46" fillId="0" borderId="56" xfId="0" applyFont="1" applyBorder="1" applyAlignment="1">
      <alignment horizontal="center" vertical="center"/>
    </xf>
    <xf numFmtId="0" fontId="38" fillId="0" borderId="16"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8" fillId="0" borderId="18" xfId="0" applyFont="1" applyFill="1" applyBorder="1" applyAlignment="1" applyProtection="1">
      <alignment horizontal="center" vertical="center" shrinkToFit="1"/>
    </xf>
    <xf numFmtId="0" fontId="46" fillId="0" borderId="16" xfId="0" applyFont="1" applyBorder="1" applyAlignment="1">
      <alignment horizontal="center" vertical="center" shrinkToFit="1"/>
    </xf>
    <xf numFmtId="0" fontId="46" fillId="0" borderId="17" xfId="0" applyFont="1" applyBorder="1" applyAlignment="1">
      <alignment horizontal="center" vertical="center" shrinkToFit="1"/>
    </xf>
    <xf numFmtId="0" fontId="46" fillId="0" borderId="74"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75" xfId="0" applyFont="1" applyBorder="1" applyAlignment="1">
      <alignment horizontal="center" vertical="center" shrinkToFit="1"/>
    </xf>
    <xf numFmtId="0" fontId="26" fillId="0" borderId="1" xfId="0" applyFont="1" applyBorder="1" applyAlignment="1">
      <alignment horizontal="center" vertical="center"/>
    </xf>
    <xf numFmtId="0" fontId="26" fillId="0" borderId="79" xfId="0" applyFont="1" applyBorder="1" applyAlignment="1">
      <alignment horizontal="center" vertical="center"/>
    </xf>
    <xf numFmtId="0" fontId="22" fillId="0" borderId="0" xfId="1" applyFont="1" applyFill="1" applyBorder="1" applyAlignment="1" applyProtection="1">
      <alignment horizontal="center" vertical="center"/>
    </xf>
    <xf numFmtId="0" fontId="28" fillId="0" borderId="0" xfId="0" applyFont="1" applyBorder="1" applyAlignment="1">
      <alignment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6" fillId="5" borderId="0" xfId="0" applyFont="1" applyFill="1" applyAlignment="1">
      <alignment vertical="center"/>
    </xf>
    <xf numFmtId="0" fontId="29" fillId="0"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26" fillId="0" borderId="81" xfId="0" applyFont="1" applyBorder="1" applyAlignment="1">
      <alignment horizontal="center" vertical="center"/>
    </xf>
    <xf numFmtId="0" fontId="26" fillId="0" borderId="80" xfId="0" applyFont="1" applyBorder="1" applyAlignment="1">
      <alignment horizontal="center" vertical="center"/>
    </xf>
    <xf numFmtId="0" fontId="26" fillId="0" borderId="82" xfId="0" applyFont="1" applyBorder="1" applyAlignment="1">
      <alignment horizontal="center" vertical="center"/>
    </xf>
    <xf numFmtId="0" fontId="26" fillId="0" borderId="33" xfId="0" applyFont="1" applyBorder="1" applyAlignment="1">
      <alignment horizontal="center" vertical="center"/>
    </xf>
    <xf numFmtId="0" fontId="27" fillId="0" borderId="0" xfId="0" applyFont="1" applyAlignment="1" applyProtection="1">
      <alignment vertical="center"/>
    </xf>
    <xf numFmtId="0" fontId="6"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2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37" fillId="0" borderId="30" xfId="0" applyFont="1" applyFill="1" applyBorder="1" applyAlignment="1" applyProtection="1">
      <alignment vertical="center"/>
    </xf>
    <xf numFmtId="0" fontId="37" fillId="0" borderId="30"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8" xfId="0" applyFont="1" applyFill="1" applyBorder="1" applyProtection="1">
      <alignment vertical="center"/>
    </xf>
    <xf numFmtId="0" fontId="0" fillId="0" borderId="38"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horizontal="right" vertical="center" shrinkToFit="1"/>
    </xf>
    <xf numFmtId="0" fontId="25" fillId="0" borderId="0" xfId="1" applyAlignment="1" applyProtection="1">
      <alignment vertical="center"/>
    </xf>
    <xf numFmtId="0" fontId="0" fillId="0" borderId="0" xfId="0" applyProtection="1">
      <alignment vertical="center"/>
    </xf>
    <xf numFmtId="0" fontId="25" fillId="0" borderId="0" xfId="1" applyFont="1" applyAlignment="1" applyProtection="1">
      <alignment vertical="center"/>
    </xf>
    <xf numFmtId="0" fontId="19" fillId="0" borderId="0" xfId="1" applyFont="1" applyAlignment="1" applyProtection="1">
      <alignment horizontal="center" shrinkToFit="1"/>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5"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Alignment="1" applyProtection="1">
      <alignment horizontal="left" vertical="center"/>
    </xf>
    <xf numFmtId="0" fontId="22" fillId="0" borderId="7" xfId="1" applyFont="1" applyBorder="1" applyAlignment="1" applyProtection="1">
      <alignment horizontal="center"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2" fillId="0" borderId="9" xfId="1" applyFont="1" applyBorder="1" applyAlignment="1" applyProtection="1">
      <alignment horizontal="center" vertical="center"/>
    </xf>
    <xf numFmtId="0" fontId="43" fillId="0" borderId="8" xfId="1" applyFont="1" applyBorder="1" applyAlignment="1" applyProtection="1">
      <alignment horizontal="distributed" vertical="center" indent="1" shrinkToFit="1"/>
    </xf>
    <xf numFmtId="0" fontId="14" fillId="0" borderId="27" xfId="1" applyFont="1" applyBorder="1" applyAlignment="1" applyProtection="1">
      <alignment horizontal="distributed" vertical="center" indent="1" shrinkToFit="1"/>
    </xf>
    <xf numFmtId="0" fontId="22" fillId="0" borderId="24" xfId="1" applyFont="1" applyBorder="1" applyAlignment="1" applyProtection="1">
      <alignment horizontal="center" vertical="center"/>
    </xf>
    <xf numFmtId="0" fontId="14" fillId="0" borderId="28" xfId="1" applyFont="1" applyBorder="1" applyAlignment="1" applyProtection="1">
      <alignment horizontal="distributed" vertical="center" indent="1" shrinkToFit="1"/>
    </xf>
    <xf numFmtId="0" fontId="22" fillId="0" borderId="25" xfId="1" applyFont="1" applyBorder="1" applyAlignment="1" applyProtection="1">
      <alignment horizontal="center" vertical="center"/>
    </xf>
    <xf numFmtId="0" fontId="43"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10" xfId="1" applyFont="1" applyBorder="1" applyAlignment="1" applyProtection="1">
      <alignment horizontal="distributed" vertical="center" indent="2"/>
    </xf>
    <xf numFmtId="0" fontId="14" fillId="0" borderId="76" xfId="1" applyFont="1" applyBorder="1" applyAlignment="1" applyProtection="1">
      <alignment horizontal="distributed" vertical="center" indent="2"/>
    </xf>
    <xf numFmtId="0" fontId="14" fillId="0" borderId="0" xfId="1" applyFont="1" applyBorder="1" applyAlignment="1" applyProtection="1">
      <alignment horizontal="distributed" vertical="center" indent="1"/>
    </xf>
    <xf numFmtId="5" fontId="22" fillId="0" borderId="0" xfId="1" applyNumberFormat="1" applyFont="1" applyBorder="1" applyAlignment="1" applyProtection="1">
      <alignment vertical="center"/>
    </xf>
    <xf numFmtId="0" fontId="25" fillId="0" borderId="0" xfId="1" applyBorder="1" applyAlignment="1" applyProtection="1">
      <alignment vertical="center"/>
    </xf>
    <xf numFmtId="0" fontId="8"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7"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7" xfId="0" applyNumberFormat="1" applyFont="1" applyBorder="1" applyAlignment="1" applyProtection="1">
      <alignment horizontal="center" vertical="center" shrinkToFit="1"/>
      <protection locked="0"/>
    </xf>
    <xf numFmtId="2" fontId="26" fillId="0" borderId="25" xfId="0" applyNumberFormat="1" applyFont="1" applyBorder="1" applyAlignment="1" applyProtection="1">
      <alignment horizontal="center" vertical="center" shrinkToFit="1"/>
      <protection locked="0"/>
    </xf>
    <xf numFmtId="2" fontId="26" fillId="0" borderId="79" xfId="0" applyNumberFormat="1" applyFont="1" applyBorder="1" applyAlignment="1" applyProtection="1">
      <alignment horizontal="center" vertical="center"/>
      <protection locked="0"/>
    </xf>
    <xf numFmtId="2" fontId="26" fillId="0" borderId="56"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1" fillId="0" borderId="0" xfId="0" applyFont="1" applyFill="1">
      <alignment vertical="center"/>
    </xf>
    <xf numFmtId="0" fontId="29" fillId="0" borderId="0" xfId="0" applyFont="1" applyAlignment="1">
      <alignment vertical="center" shrinkToFit="1"/>
    </xf>
    <xf numFmtId="0" fontId="43" fillId="0" borderId="6" xfId="1" applyFont="1" applyBorder="1" applyAlignment="1" applyProtection="1">
      <alignment horizontal="center" vertical="center" shrinkToFit="1"/>
    </xf>
    <xf numFmtId="0" fontId="14" fillId="0" borderId="6" xfId="1" applyFont="1" applyBorder="1" applyAlignment="1" applyProtection="1">
      <alignment horizontal="center" vertical="center" shrinkToFit="1"/>
    </xf>
    <xf numFmtId="0" fontId="14" fillId="0" borderId="13" xfId="1" applyFont="1" applyBorder="1" applyAlignment="1" applyProtection="1">
      <alignment horizontal="distributed" vertical="center" indent="1"/>
    </xf>
    <xf numFmtId="5" fontId="22" fillId="0" borderId="29" xfId="1" applyNumberFormat="1" applyFont="1" applyBorder="1" applyAlignment="1" applyProtection="1">
      <alignment vertical="center"/>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54" xfId="1" applyFont="1" applyBorder="1" applyAlignment="1" applyProtection="1">
      <alignment horizontal="center" vertical="center"/>
    </xf>
    <xf numFmtId="0" fontId="14" fillId="0" borderId="12" xfId="1" applyFont="1" applyBorder="1" applyAlignment="1" applyProtection="1">
      <alignment horizontal="distributed" vertical="center" indent="1" shrinkToFit="1"/>
    </xf>
    <xf numFmtId="0" fontId="14" fillId="0" borderId="10" xfId="1" applyFont="1" applyBorder="1" applyAlignment="1" applyProtection="1">
      <alignment horizontal="distributed" vertical="center" indent="1" shrinkToFit="1"/>
    </xf>
    <xf numFmtId="0" fontId="14" fillId="0" borderId="11" xfId="1" applyFont="1" applyBorder="1" applyAlignment="1" applyProtection="1">
      <alignment horizontal="center" vertical="center" shrinkToFit="1"/>
    </xf>
    <xf numFmtId="0" fontId="12" fillId="0" borderId="84" xfId="1" applyFont="1" applyBorder="1" applyAlignment="1" applyProtection="1">
      <alignment horizontal="center" vertical="center"/>
    </xf>
    <xf numFmtId="0" fontId="43" fillId="0" borderId="11" xfId="1" applyFont="1" applyBorder="1" applyAlignment="1" applyProtection="1">
      <alignment horizontal="center" vertical="center" shrinkToFit="1"/>
    </xf>
    <xf numFmtId="0" fontId="26" fillId="0" borderId="85" xfId="0" applyFont="1" applyBorder="1" applyAlignment="1">
      <alignment horizontal="center" vertical="center" wrapText="1"/>
    </xf>
    <xf numFmtId="0" fontId="30" fillId="3" borderId="86" xfId="0" applyNumberFormat="1" applyFont="1" applyFill="1" applyBorder="1" applyAlignment="1">
      <alignment horizontal="center" vertical="center"/>
    </xf>
    <xf numFmtId="0" fontId="10" fillId="0" borderId="31" xfId="1" applyFont="1" applyBorder="1" applyAlignment="1" applyProtection="1">
      <alignment horizontal="center" vertical="center" shrinkToFit="1"/>
    </xf>
    <xf numFmtId="0" fontId="10" fillId="0" borderId="33" xfId="1" applyFont="1" applyBorder="1" applyAlignment="1" applyProtection="1">
      <alignment horizontal="center" vertical="center" shrinkToFit="1"/>
    </xf>
    <xf numFmtId="0" fontId="42" fillId="0" borderId="87" xfId="1" applyFont="1" applyBorder="1" applyAlignment="1" applyProtection="1">
      <alignment horizontal="center" vertical="center" shrinkToFit="1"/>
    </xf>
    <xf numFmtId="0" fontId="14" fillId="0" borderId="50" xfId="1" applyFont="1" applyBorder="1" applyAlignment="1" applyProtection="1">
      <alignment horizontal="distributed" vertical="center" indent="1"/>
    </xf>
    <xf numFmtId="5" fontId="22" fillId="0" borderId="91" xfId="1" applyNumberFormat="1" applyFont="1" applyBorder="1" applyAlignment="1" applyProtection="1">
      <alignment vertical="center"/>
    </xf>
    <xf numFmtId="0" fontId="14" fillId="0" borderId="92" xfId="1" applyFont="1" applyBorder="1" applyAlignment="1" applyProtection="1">
      <alignment horizontal="distributed" vertical="center" indent="1"/>
    </xf>
    <xf numFmtId="5" fontId="22" fillId="0" borderId="93" xfId="1" applyNumberFormat="1" applyFont="1" applyBorder="1" applyAlignment="1" applyProtection="1">
      <alignment vertical="center"/>
    </xf>
    <xf numFmtId="0" fontId="14" fillId="0" borderId="11" xfId="1" applyFont="1" applyBorder="1" applyAlignment="1" applyProtection="1">
      <alignment horizontal="distributed" vertical="center" indent="1"/>
    </xf>
    <xf numFmtId="5" fontId="22" fillId="0" borderId="7" xfId="1" applyNumberFormat="1" applyFont="1" applyBorder="1" applyAlignment="1" applyProtection="1">
      <alignment vertical="center"/>
    </xf>
    <xf numFmtId="0" fontId="14" fillId="7" borderId="13" xfId="1" applyFont="1" applyFill="1" applyBorder="1" applyAlignment="1" applyProtection="1">
      <alignment horizontal="distributed" vertical="center" indent="2"/>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2" fillId="0" borderId="0" xfId="0" applyFont="1" applyFill="1">
      <alignment vertical="center"/>
    </xf>
    <xf numFmtId="0" fontId="56" fillId="0" borderId="83" xfId="1" applyNumberFormat="1" applyFont="1" applyBorder="1" applyAlignment="1" applyProtection="1">
      <alignment horizontal="center" vertical="center"/>
      <protection locked="0"/>
    </xf>
    <xf numFmtId="0" fontId="26" fillId="2" borderId="94" xfId="0" applyFont="1" applyFill="1" applyBorder="1" applyAlignment="1" applyProtection="1">
      <alignment horizontal="center" vertical="center"/>
    </xf>
    <xf numFmtId="0" fontId="30" fillId="3" borderId="95" xfId="0" applyFont="1" applyFill="1" applyBorder="1" applyAlignment="1" applyProtection="1">
      <alignment horizontal="center" vertical="center"/>
    </xf>
    <xf numFmtId="2" fontId="26" fillId="2" borderId="95" xfId="0" applyNumberFormat="1" applyFont="1" applyFill="1" applyBorder="1" applyAlignment="1" applyProtection="1">
      <alignment horizontal="center" vertical="center" shrinkToFit="1"/>
    </xf>
    <xf numFmtId="2" fontId="26" fillId="2" borderId="96" xfId="0" applyNumberFormat="1" applyFont="1" applyFill="1" applyBorder="1" applyAlignment="1" applyProtection="1">
      <alignment horizontal="center" vertical="center" shrinkToFit="1"/>
    </xf>
    <xf numFmtId="0" fontId="46" fillId="0" borderId="97" xfId="0" applyFont="1" applyBorder="1" applyAlignment="1">
      <alignment horizontal="center" vertical="center"/>
    </xf>
    <xf numFmtId="0" fontId="46" fillId="0" borderId="98" xfId="0" applyFont="1" applyBorder="1">
      <alignment vertical="center"/>
    </xf>
    <xf numFmtId="0" fontId="46" fillId="0" borderId="98" xfId="0" applyFont="1" applyBorder="1" applyAlignment="1">
      <alignment horizontal="center" vertical="center"/>
    </xf>
    <xf numFmtId="0" fontId="46" fillId="0" borderId="99" xfId="0" applyFont="1" applyBorder="1">
      <alignment vertical="center"/>
    </xf>
    <xf numFmtId="0" fontId="46" fillId="0" borderId="99" xfId="0" applyFont="1" applyBorder="1" applyAlignment="1">
      <alignment horizontal="center" vertical="center"/>
    </xf>
    <xf numFmtId="0" fontId="46" fillId="0" borderId="100" xfId="0" applyFont="1" applyBorder="1">
      <alignment vertical="center"/>
    </xf>
    <xf numFmtId="0" fontId="46" fillId="0" borderId="100" xfId="0" applyFont="1" applyBorder="1" applyAlignment="1">
      <alignment horizontal="center" vertical="center"/>
    </xf>
    <xf numFmtId="0" fontId="46" fillId="0" borderId="101" xfId="0" applyFont="1" applyBorder="1">
      <alignment vertical="center"/>
    </xf>
    <xf numFmtId="0" fontId="46" fillId="0" borderId="101" xfId="0" applyFont="1" applyBorder="1" applyAlignment="1">
      <alignment horizontal="center" vertical="center"/>
    </xf>
    <xf numFmtId="0" fontId="46" fillId="0" borderId="102" xfId="0" applyFont="1" applyBorder="1">
      <alignment vertical="center"/>
    </xf>
    <xf numFmtId="0" fontId="46" fillId="0" borderId="102" xfId="0" applyFont="1" applyBorder="1" applyAlignment="1">
      <alignment horizontal="center" vertical="center"/>
    </xf>
    <xf numFmtId="0" fontId="61" fillId="0" borderId="0" xfId="0" applyFont="1" applyAlignment="1">
      <alignment vertical="center"/>
    </xf>
    <xf numFmtId="0" fontId="31" fillId="0" borderId="0" xfId="1" applyFont="1" applyAlignment="1" applyProtection="1">
      <alignment horizontal="center" vertical="center"/>
    </xf>
    <xf numFmtId="0" fontId="63" fillId="0" borderId="0" xfId="0" applyFont="1" applyAlignment="1">
      <alignment vertical="center"/>
    </xf>
    <xf numFmtId="0" fontId="22" fillId="0" borderId="88" xfId="1" applyNumberFormat="1" applyFont="1" applyBorder="1" applyAlignment="1" applyProtection="1">
      <alignment horizontal="center" vertical="center"/>
      <protection locked="0"/>
    </xf>
    <xf numFmtId="0" fontId="22" fillId="0" borderId="40" xfId="1" applyNumberFormat="1" applyFont="1" applyBorder="1" applyAlignment="1" applyProtection="1">
      <alignment vertical="center"/>
    </xf>
    <xf numFmtId="0" fontId="26" fillId="0" borderId="0" xfId="0" applyFont="1" applyBorder="1" applyAlignment="1">
      <alignment horizontal="right" vertical="center"/>
    </xf>
    <xf numFmtId="0" fontId="46" fillId="0" borderId="0" xfId="0" applyFont="1" applyBorder="1">
      <alignment vertical="center"/>
    </xf>
    <xf numFmtId="0" fontId="46" fillId="0" borderId="0" xfId="0" applyFont="1" applyBorder="1" applyAlignment="1">
      <alignment horizontal="center" vertical="center"/>
    </xf>
    <xf numFmtId="0" fontId="0" fillId="0" borderId="77" xfId="0" applyBorder="1" applyAlignment="1">
      <alignment vertical="center" textRotation="255"/>
    </xf>
    <xf numFmtId="0" fontId="0" fillId="0" borderId="78" xfId="0" applyBorder="1" applyAlignment="1">
      <alignment vertical="center" textRotation="255"/>
    </xf>
    <xf numFmtId="0" fontId="0" fillId="0" borderId="68"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1" fillId="0" borderId="0" xfId="1" applyFont="1" applyAlignment="1" applyProtection="1">
      <alignment vertical="center"/>
    </xf>
    <xf numFmtId="0" fontId="26" fillId="0" borderId="26" xfId="0" applyFont="1" applyFill="1" applyBorder="1" applyAlignment="1" applyProtection="1">
      <alignment horizontal="center" vertical="center"/>
    </xf>
    <xf numFmtId="0" fontId="26" fillId="0" borderId="30" xfId="0" applyFont="1" applyBorder="1" applyAlignment="1">
      <alignment horizontal="center" vertical="center"/>
    </xf>
    <xf numFmtId="0" fontId="26" fillId="0" borderId="75" xfId="0" applyFont="1" applyFill="1" applyBorder="1" applyAlignment="1" applyProtection="1">
      <alignment horizontal="center" vertical="center"/>
    </xf>
    <xf numFmtId="0" fontId="26" fillId="0" borderId="0" xfId="0" applyFont="1" applyAlignment="1">
      <alignment vertical="center" wrapText="1"/>
    </xf>
    <xf numFmtId="0" fontId="26" fillId="0" borderId="52" xfId="0" applyFont="1" applyBorder="1" applyAlignment="1">
      <alignment horizontal="center" vertical="center"/>
    </xf>
    <xf numFmtId="0" fontId="26" fillId="0" borderId="3" xfId="0" applyFont="1" applyBorder="1" applyAlignment="1" applyProtection="1">
      <alignment horizontal="center" vertical="center" shrinkToFit="1"/>
      <protection locked="0" hidden="1"/>
    </xf>
    <xf numFmtId="0" fontId="26" fillId="0" borderId="86" xfId="0" applyNumberFormat="1" applyFont="1" applyBorder="1" applyAlignment="1" applyProtection="1">
      <alignment horizontal="center" vertical="center" shrinkToFit="1"/>
      <protection locked="0" hidden="1"/>
    </xf>
    <xf numFmtId="0" fontId="26" fillId="0" borderId="52" xfId="0" applyFont="1" applyBorder="1" applyAlignment="1">
      <alignment horizontal="right" vertical="center"/>
    </xf>
    <xf numFmtId="0" fontId="26" fillId="0" borderId="0" xfId="0" applyFont="1" applyAlignment="1">
      <alignment vertical="center" wrapText="1"/>
    </xf>
    <xf numFmtId="0" fontId="44" fillId="0" borderId="0" xfId="0" applyFont="1">
      <alignment vertical="center"/>
    </xf>
    <xf numFmtId="0" fontId="1" fillId="0" borderId="0" xfId="4">
      <alignment vertical="center"/>
    </xf>
    <xf numFmtId="0" fontId="1" fillId="0" borderId="0" xfId="4" applyAlignment="1"/>
    <xf numFmtId="0" fontId="69" fillId="0" borderId="0" xfId="0" applyFont="1" applyAlignment="1">
      <alignment vertical="center"/>
    </xf>
    <xf numFmtId="0" fontId="64" fillId="0" borderId="0" xfId="0" applyFont="1">
      <alignment vertical="center"/>
    </xf>
    <xf numFmtId="0" fontId="34" fillId="5" borderId="0" xfId="0" applyFont="1" applyFill="1" applyAlignment="1">
      <alignment horizontal="center" vertical="center"/>
    </xf>
    <xf numFmtId="0" fontId="50" fillId="3" borderId="69" xfId="0" applyFont="1" applyFill="1" applyBorder="1" applyAlignment="1">
      <alignment horizontal="center" vertical="center" shrinkToFit="1"/>
    </xf>
    <xf numFmtId="0" fontId="50" fillId="3" borderId="70" xfId="0" applyFont="1" applyFill="1" applyBorder="1" applyAlignment="1">
      <alignment horizontal="center" vertical="center" shrinkToFit="1"/>
    </xf>
    <xf numFmtId="0" fontId="44" fillId="3" borderId="70" xfId="0" applyFont="1" applyFill="1" applyBorder="1" applyAlignment="1">
      <alignment horizontal="center" vertical="center"/>
    </xf>
    <xf numFmtId="0" fontId="44" fillId="3" borderId="71" xfId="0" applyFont="1" applyFill="1" applyBorder="1" applyAlignment="1">
      <alignment horizontal="center" vertical="center"/>
    </xf>
    <xf numFmtId="58" fontId="39" fillId="0" borderId="19" xfId="0" applyNumberFormat="1" applyFont="1" applyBorder="1" applyAlignment="1">
      <alignment horizontal="center" vertical="center"/>
    </xf>
    <xf numFmtId="0" fontId="39" fillId="0" borderId="19" xfId="0" applyFont="1" applyBorder="1" applyAlignment="1">
      <alignment horizontal="center" vertical="center" shrinkToFit="1"/>
    </xf>
    <xf numFmtId="0" fontId="66" fillId="0" borderId="59" xfId="0" applyFont="1" applyFill="1" applyBorder="1" applyAlignment="1">
      <alignment horizontal="center" vertical="center" wrapText="1"/>
    </xf>
    <xf numFmtId="0" fontId="66" fillId="0" borderId="60" xfId="0" applyFont="1" applyFill="1" applyBorder="1" applyAlignment="1">
      <alignment horizontal="center" vertical="center"/>
    </xf>
    <xf numFmtId="0" fontId="66" fillId="0" borderId="61" xfId="0" applyFont="1" applyFill="1" applyBorder="1" applyAlignment="1">
      <alignment horizontal="center" vertical="center"/>
    </xf>
    <xf numFmtId="0" fontId="66" fillId="0" borderId="62"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63" xfId="0" applyFont="1" applyFill="1" applyBorder="1" applyAlignment="1">
      <alignment horizontal="center" vertical="center"/>
    </xf>
    <xf numFmtId="0" fontId="66" fillId="0" borderId="64" xfId="0" applyFont="1" applyFill="1" applyBorder="1" applyAlignment="1">
      <alignment horizontal="center" vertical="center"/>
    </xf>
    <xf numFmtId="0" fontId="66" fillId="0" borderId="65" xfId="0" applyFont="1" applyFill="1" applyBorder="1" applyAlignment="1">
      <alignment horizontal="center" vertical="center"/>
    </xf>
    <xf numFmtId="0" fontId="66" fillId="0" borderId="66" xfId="0" applyFont="1" applyFill="1" applyBorder="1" applyAlignment="1">
      <alignment horizontal="center" vertical="center"/>
    </xf>
    <xf numFmtId="0" fontId="28" fillId="0" borderId="0" xfId="0" applyFont="1" applyBorder="1" applyAlignment="1">
      <alignment vertical="center"/>
    </xf>
    <xf numFmtId="0" fontId="50" fillId="3" borderId="71" xfId="0" applyFont="1" applyFill="1" applyBorder="1" applyAlignment="1">
      <alignment horizontal="center" vertical="center" shrinkToFit="1"/>
    </xf>
    <xf numFmtId="0" fontId="50" fillId="0" borderId="43"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63" xfId="0" applyFont="1" applyBorder="1" applyAlignment="1">
      <alignment horizontal="center" vertical="center" shrinkToFit="1"/>
    </xf>
    <xf numFmtId="0" fontId="31" fillId="0" borderId="62" xfId="0" applyFont="1" applyBorder="1" applyAlignment="1">
      <alignment vertical="center" wrapText="1"/>
    </xf>
    <xf numFmtId="0" fontId="31" fillId="0" borderId="0" xfId="0" applyFont="1" applyBorder="1" applyAlignment="1">
      <alignment vertical="center" wrapText="1"/>
    </xf>
    <xf numFmtId="0" fontId="6" fillId="0" borderId="55" xfId="0" applyFont="1" applyFill="1" applyBorder="1" applyAlignment="1">
      <alignment vertical="center"/>
    </xf>
    <xf numFmtId="0" fontId="6" fillId="0" borderId="0" xfId="0" applyFont="1" applyFill="1" applyBorder="1" applyAlignment="1">
      <alignment vertical="center"/>
    </xf>
    <xf numFmtId="0" fontId="35" fillId="0" borderId="0" xfId="0" applyFont="1" applyAlignment="1">
      <alignment vertical="center"/>
    </xf>
    <xf numFmtId="0" fontId="26" fillId="0" borderId="1" xfId="0" applyFont="1" applyBorder="1" applyAlignment="1">
      <alignment horizontal="center" vertical="center"/>
    </xf>
    <xf numFmtId="0" fontId="29" fillId="0" borderId="28"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10" borderId="27" xfId="0" applyFont="1" applyFill="1" applyBorder="1" applyAlignment="1" applyProtection="1">
      <alignment horizontal="center" vertical="center"/>
      <protection locked="0"/>
    </xf>
    <xf numFmtId="0" fontId="29" fillId="10" borderId="20" xfId="0" applyFont="1" applyFill="1" applyBorder="1" applyAlignment="1" applyProtection="1">
      <alignment horizontal="center" vertical="center"/>
      <protection locked="0"/>
    </xf>
    <xf numFmtId="0" fontId="29" fillId="10" borderId="24" xfId="0" applyFont="1" applyFill="1" applyBorder="1" applyAlignment="1" applyProtection="1">
      <alignment horizontal="center" vertical="center"/>
      <protection locked="0"/>
    </xf>
    <xf numFmtId="0" fontId="26" fillId="0" borderId="3" xfId="0" applyFont="1" applyBorder="1" applyAlignment="1">
      <alignment horizontal="distributed" vertical="center" indent="1"/>
    </xf>
    <xf numFmtId="0" fontId="26" fillId="0" borderId="14" xfId="0" applyFont="1" applyBorder="1" applyAlignment="1">
      <alignment horizontal="distributed" vertical="center" indent="1"/>
    </xf>
    <xf numFmtId="0" fontId="29" fillId="9" borderId="6" xfId="0" applyFont="1" applyFill="1" applyBorder="1" applyAlignment="1" applyProtection="1">
      <alignment horizontal="center" vertical="center"/>
      <protection locked="0"/>
    </xf>
    <xf numFmtId="0" fontId="29" fillId="9" borderId="3" xfId="0" applyFont="1" applyFill="1" applyBorder="1" applyAlignment="1" applyProtection="1">
      <alignment horizontal="center" vertical="center"/>
      <protection locked="0"/>
    </xf>
    <xf numFmtId="0" fontId="29" fillId="9" borderId="7" xfId="0" applyFont="1" applyFill="1" applyBorder="1" applyAlignment="1" applyProtection="1">
      <alignment horizontal="center" vertical="center"/>
      <protection locked="0"/>
    </xf>
    <xf numFmtId="0" fontId="29" fillId="10" borderId="6" xfId="0" applyFont="1" applyFill="1" applyBorder="1" applyAlignment="1" applyProtection="1">
      <alignment horizontal="center" vertical="center"/>
      <protection locked="0"/>
    </xf>
    <xf numFmtId="0" fontId="29" fillId="10" borderId="3" xfId="0" applyFont="1" applyFill="1" applyBorder="1" applyAlignment="1" applyProtection="1">
      <alignment horizontal="center" vertical="center"/>
      <protection locked="0"/>
    </xf>
    <xf numFmtId="0" fontId="29" fillId="10" borderId="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9" fillId="10" borderId="11" xfId="0" applyFont="1" applyFill="1" applyBorder="1" applyAlignment="1" applyProtection="1">
      <alignment horizontal="center" vertical="center" shrinkToFit="1"/>
      <protection locked="0"/>
    </xf>
    <xf numFmtId="0" fontId="29" fillId="10" borderId="19" xfId="0" applyFont="1" applyFill="1" applyBorder="1" applyAlignment="1" applyProtection="1">
      <alignment horizontal="center" vertical="center" shrinkToFit="1"/>
      <protection locked="0"/>
    </xf>
    <xf numFmtId="0" fontId="29" fillId="10" borderId="34" xfId="0" applyFont="1" applyFill="1" applyBorder="1" applyAlignment="1" applyProtection="1">
      <alignment horizontal="center" vertical="center" shrinkToFit="1"/>
      <protection locked="0"/>
    </xf>
    <xf numFmtId="0" fontId="58" fillId="8" borderId="39" xfId="1" applyFont="1" applyFill="1" applyBorder="1" applyAlignment="1" applyProtection="1">
      <alignment horizontal="center" vertical="center"/>
    </xf>
    <xf numFmtId="0" fontId="58" fillId="8" borderId="81" xfId="1" applyFont="1" applyFill="1" applyBorder="1" applyAlignment="1" applyProtection="1">
      <alignment horizontal="center" vertical="center"/>
    </xf>
    <xf numFmtId="0" fontId="59" fillId="7" borderId="39" xfId="0" applyFont="1" applyFill="1" applyBorder="1" applyAlignment="1" applyProtection="1">
      <alignment horizontal="center" vertical="center"/>
    </xf>
    <xf numFmtId="0" fontId="59" fillId="7" borderId="51" xfId="0" applyFont="1" applyFill="1" applyBorder="1" applyAlignment="1" applyProtection="1">
      <alignment horizontal="center" vertical="center"/>
    </xf>
    <xf numFmtId="0" fontId="59" fillId="7" borderId="40" xfId="0" applyFont="1" applyFill="1" applyBorder="1" applyAlignment="1" applyProtection="1">
      <alignment horizontal="center" vertical="center"/>
    </xf>
    <xf numFmtId="0" fontId="26" fillId="0" borderId="3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40" xfId="0" applyFont="1" applyBorder="1" applyAlignment="1" applyProtection="1">
      <alignment horizontal="center" vertical="center"/>
      <protection locked="0"/>
    </xf>
    <xf numFmtId="0" fontId="27" fillId="6" borderId="0" xfId="0" applyFont="1" applyFill="1" applyBorder="1" applyAlignment="1">
      <alignment horizontal="center" vertical="center"/>
    </xf>
    <xf numFmtId="0" fontId="29" fillId="0" borderId="39" xfId="0" applyFont="1" applyFill="1" applyBorder="1" applyAlignment="1" applyProtection="1">
      <alignment horizontal="center" vertical="center"/>
    </xf>
    <xf numFmtId="0" fontId="29" fillId="0" borderId="51" xfId="0" applyFont="1" applyFill="1" applyBorder="1" applyAlignment="1" applyProtection="1">
      <alignment horizontal="center" vertical="center"/>
    </xf>
    <xf numFmtId="0" fontId="29" fillId="0" borderId="40"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37"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38"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9" fillId="0" borderId="39" xfId="0" applyFont="1" applyFill="1" applyBorder="1" applyAlignment="1" applyProtection="1">
      <alignment horizontal="center" vertical="center" shrinkToFit="1"/>
    </xf>
    <xf numFmtId="0" fontId="29" fillId="0" borderId="51" xfId="0" applyFont="1" applyFill="1" applyBorder="1" applyAlignment="1" applyProtection="1">
      <alignment horizontal="center" vertical="center" shrinkToFit="1"/>
    </xf>
    <xf numFmtId="0" fontId="29" fillId="0" borderId="40" xfId="0" applyFont="1" applyFill="1" applyBorder="1" applyAlignment="1" applyProtection="1">
      <alignment horizontal="center" vertical="center" shrinkToFit="1"/>
    </xf>
    <xf numFmtId="0" fontId="22" fillId="0" borderId="14" xfId="1" applyFont="1" applyBorder="1" applyAlignment="1" applyProtection="1">
      <alignment horizontal="center" vertical="center"/>
    </xf>
    <xf numFmtId="0" fontId="22" fillId="0" borderId="34" xfId="1" applyFont="1" applyBorder="1" applyAlignment="1" applyProtection="1">
      <alignment horizontal="center" vertical="center"/>
    </xf>
    <xf numFmtId="176" fontId="43" fillId="0" borderId="0" xfId="1" applyNumberFormat="1" applyFont="1" applyAlignment="1" applyProtection="1">
      <alignment horizontal="distributed" vertical="center" indent="4"/>
    </xf>
    <xf numFmtId="0" fontId="11" fillId="0" borderId="41" xfId="1" applyFont="1" applyBorder="1" applyAlignment="1" applyProtection="1">
      <alignment horizontal="center" vertical="center"/>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6" fillId="0" borderId="35" xfId="1" applyNumberFormat="1" applyFont="1" applyBorder="1" applyAlignment="1" applyProtection="1">
      <alignment horizontal="center" vertical="center"/>
    </xf>
    <xf numFmtId="0" fontId="56" fillId="0" borderId="15" xfId="1" applyNumberFormat="1" applyFont="1" applyBorder="1" applyAlignment="1" applyProtection="1">
      <alignment horizontal="center" vertical="center"/>
    </xf>
    <xf numFmtId="0" fontId="56" fillId="0" borderId="89" xfId="1" applyNumberFormat="1" applyFont="1" applyBorder="1" applyAlignment="1" applyProtection="1">
      <alignment horizontal="center" vertical="center"/>
    </xf>
    <xf numFmtId="0" fontId="56" fillId="0" borderId="90" xfId="1" applyNumberFormat="1" applyFont="1" applyBorder="1" applyAlignment="1" applyProtection="1">
      <alignment horizontal="center" vertical="center"/>
    </xf>
    <xf numFmtId="0" fontId="0" fillId="7" borderId="39" xfId="0" applyFill="1" applyBorder="1" applyAlignment="1" applyProtection="1">
      <alignment horizontal="center" vertical="center"/>
    </xf>
    <xf numFmtId="0" fontId="0" fillId="7" borderId="51" xfId="0" applyFill="1" applyBorder="1" applyAlignment="1" applyProtection="1">
      <alignment horizontal="center" vertical="center"/>
    </xf>
    <xf numFmtId="0" fontId="0" fillId="7" borderId="40"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57" xfId="1" applyFont="1" applyBorder="1" applyAlignment="1" applyProtection="1">
      <alignment horizontal="center" vertical="center"/>
    </xf>
    <xf numFmtId="0" fontId="11" fillId="0" borderId="67" xfId="1" applyFont="1" applyBorder="1" applyAlignment="1" applyProtection="1">
      <alignment horizontal="center" vertical="center"/>
    </xf>
    <xf numFmtId="0" fontId="11" fillId="0" borderId="0" xfId="1" applyFont="1" applyBorder="1" applyAlignment="1" applyProtection="1">
      <alignment horizontal="center" vertical="center"/>
    </xf>
    <xf numFmtId="0" fontId="22" fillId="0" borderId="83" xfId="1" applyFont="1" applyBorder="1" applyAlignment="1" applyProtection="1">
      <alignment horizontal="center" vertical="center"/>
    </xf>
    <xf numFmtId="0" fontId="22" fillId="0" borderId="54" xfId="1" applyFont="1" applyBorder="1" applyAlignment="1" applyProtection="1">
      <alignment horizontal="center" vertical="center"/>
    </xf>
    <xf numFmtId="0" fontId="22" fillId="0" borderId="35" xfId="1" applyFont="1" applyBorder="1" applyAlignment="1" applyProtection="1">
      <alignment horizontal="center" vertical="center"/>
    </xf>
    <xf numFmtId="0" fontId="22" fillId="0" borderId="15" xfId="1" applyFont="1" applyBorder="1" applyAlignment="1" applyProtection="1">
      <alignment horizontal="center" vertical="center"/>
    </xf>
    <xf numFmtId="0" fontId="11" fillId="0" borderId="35" xfId="1" applyFont="1" applyBorder="1" applyAlignment="1" applyProtection="1">
      <alignment horizontal="center" vertical="center"/>
    </xf>
    <xf numFmtId="0" fontId="11" fillId="0" borderId="15" xfId="1" applyFont="1" applyBorder="1" applyAlignment="1" applyProtection="1">
      <alignment horizontal="center" vertical="center"/>
    </xf>
    <xf numFmtId="0" fontId="25" fillId="0" borderId="0" xfId="1" applyAlignment="1" applyProtection="1">
      <alignment horizontal="center" vertical="center"/>
    </xf>
    <xf numFmtId="0" fontId="40" fillId="5" borderId="0" xfId="1" applyFont="1" applyFill="1" applyAlignment="1" applyProtection="1">
      <alignment horizontal="center" vertical="center"/>
    </xf>
    <xf numFmtId="0" fontId="54" fillId="0" borderId="0" xfId="1" applyFont="1" applyBorder="1" applyAlignment="1" applyProtection="1">
      <alignment horizontal="distributed" vertical="center" indent="8" shrinkToFit="1"/>
    </xf>
    <xf numFmtId="0" fontId="54" fillId="0" borderId="0" xfId="1" applyFont="1" applyAlignment="1" applyProtection="1">
      <alignment horizontal="distributed" vertical="center" indent="8" shrinkToFit="1"/>
    </xf>
    <xf numFmtId="0" fontId="11" fillId="0" borderId="41"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9" fillId="0" borderId="88" xfId="1" applyFont="1" applyBorder="1" applyAlignment="1" applyProtection="1">
      <alignment horizontal="center" vertical="center" shrinkToFit="1"/>
    </xf>
    <xf numFmtId="0" fontId="9" fillId="0" borderId="51" xfId="1" applyFont="1" applyBorder="1" applyAlignment="1" applyProtection="1">
      <alignment horizontal="center" vertical="center" shrinkToFit="1"/>
    </xf>
    <xf numFmtId="0" fontId="9" fillId="0" borderId="40" xfId="1" applyFont="1" applyBorder="1" applyAlignment="1" applyProtection="1">
      <alignment horizontal="center" vertical="center" shrinkToFit="1"/>
    </xf>
    <xf numFmtId="0" fontId="46" fillId="0" borderId="72" xfId="0" applyFont="1" applyBorder="1" applyAlignment="1">
      <alignment horizontal="center" vertical="center"/>
    </xf>
    <xf numFmtId="0" fontId="46" fillId="0" borderId="73" xfId="0" applyFont="1" applyBorder="1" applyAlignment="1">
      <alignment horizontal="center" vertical="center"/>
    </xf>
    <xf numFmtId="0" fontId="32" fillId="0" borderId="10" xfId="0" applyFont="1" applyBorder="1" applyAlignment="1">
      <alignment horizontal="center"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67" xfId="0" applyFont="1" applyBorder="1" applyAlignment="1">
      <alignment horizontal="center" vertical="center"/>
    </xf>
    <xf numFmtId="0" fontId="32" fillId="0" borderId="1" xfId="0" applyFont="1" applyBorder="1" applyAlignment="1">
      <alignment horizontal="center" vertical="center" shrinkToFit="1"/>
    </xf>
    <xf numFmtId="0" fontId="0" fillId="0" borderId="0" xfId="0" applyAlignment="1">
      <alignment horizontal="center" vertical="center"/>
    </xf>
    <xf numFmtId="0" fontId="0" fillId="11" borderId="0" xfId="0" applyFill="1">
      <alignment vertical="center"/>
    </xf>
    <xf numFmtId="0" fontId="0" fillId="11" borderId="0" xfId="0" applyFill="1" applyProtection="1">
      <alignment vertical="center"/>
    </xf>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266700</xdr:colOff>
          <xdr:row>0</xdr:row>
          <xdr:rowOff>152400</xdr:rowOff>
        </xdr:from>
        <xdr:to>
          <xdr:col>9</xdr:col>
          <xdr:colOff>297180</xdr:colOff>
          <xdr:row>0</xdr:row>
          <xdr:rowOff>548640</xdr:rowOff>
        </xdr:to>
        <xdr:sp macro="" textlink="">
          <xdr:nvSpPr>
            <xdr:cNvPr id="15361" name="CommandButton1" hidden="1">
              <a:extLst>
                <a:ext uri="{63B3BB69-23CF-44E3-9099-C40C66FF867C}">
                  <a14:compatExt spid="_x0000_s15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3.vml"/><Relationship Id="rId1" Type="http://schemas.openxmlformats.org/officeDocument/2006/relationships/drawing" Target="../drawings/drawing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69"/>
  <sheetViews>
    <sheetView showGridLines="0" tabSelected="1" workbookViewId="0">
      <selection activeCell="A4" sqref="A4"/>
    </sheetView>
  </sheetViews>
  <sheetFormatPr defaultColWidth="9" defaultRowHeight="13.2"/>
  <cols>
    <col min="1" max="3" width="9" style="13"/>
    <col min="4" max="4" width="9" style="13" customWidth="1"/>
    <col min="5" max="7" width="9" style="13"/>
    <col min="8" max="8" width="9.109375" style="13" customWidth="1"/>
    <col min="9" max="259" width="9" style="13"/>
    <col min="260" max="260" width="9" style="13" customWidth="1"/>
    <col min="261" max="263" width="9" style="13"/>
    <col min="264" max="264" width="9.109375" style="13" customWidth="1"/>
    <col min="265" max="515" width="9" style="13"/>
    <col min="516" max="516" width="9" style="13" customWidth="1"/>
    <col min="517" max="519" width="9" style="13"/>
    <col min="520" max="520" width="9.109375" style="13" customWidth="1"/>
    <col min="521" max="771" width="9" style="13"/>
    <col min="772" max="772" width="9" style="13" customWidth="1"/>
    <col min="773" max="775" width="9" style="13"/>
    <col min="776" max="776" width="9.109375" style="13" customWidth="1"/>
    <col min="777" max="1027" width="9" style="13"/>
    <col min="1028" max="1028" width="9" style="13" customWidth="1"/>
    <col min="1029" max="1031" width="9" style="13"/>
    <col min="1032" max="1032" width="9.109375" style="13" customWidth="1"/>
    <col min="1033" max="1283" width="9" style="13"/>
    <col min="1284" max="1284" width="9" style="13" customWidth="1"/>
    <col min="1285" max="1287" width="9" style="13"/>
    <col min="1288" max="1288" width="9.109375" style="13" customWidth="1"/>
    <col min="1289" max="1539" width="9" style="13"/>
    <col min="1540" max="1540" width="9" style="13" customWidth="1"/>
    <col min="1541" max="1543" width="9" style="13"/>
    <col min="1544" max="1544" width="9.109375" style="13" customWidth="1"/>
    <col min="1545" max="1795" width="9" style="13"/>
    <col min="1796" max="1796" width="9" style="13" customWidth="1"/>
    <col min="1797" max="1799" width="9" style="13"/>
    <col min="1800" max="1800" width="9.109375" style="13" customWidth="1"/>
    <col min="1801" max="2051" width="9" style="13"/>
    <col min="2052" max="2052" width="9" style="13" customWidth="1"/>
    <col min="2053" max="2055" width="9" style="13"/>
    <col min="2056" max="2056" width="9.109375" style="13" customWidth="1"/>
    <col min="2057" max="2307" width="9" style="13"/>
    <col min="2308" max="2308" width="9" style="13" customWidth="1"/>
    <col min="2309" max="2311" width="9" style="13"/>
    <col min="2312" max="2312" width="9.109375" style="13" customWidth="1"/>
    <col min="2313" max="2563" width="9" style="13"/>
    <col min="2564" max="2564" width="9" style="13" customWidth="1"/>
    <col min="2565" max="2567" width="9" style="13"/>
    <col min="2568" max="2568" width="9.109375" style="13" customWidth="1"/>
    <col min="2569" max="2819" width="9" style="13"/>
    <col min="2820" max="2820" width="9" style="13" customWidth="1"/>
    <col min="2821" max="2823" width="9" style="13"/>
    <col min="2824" max="2824" width="9.109375" style="13" customWidth="1"/>
    <col min="2825" max="3075" width="9" style="13"/>
    <col min="3076" max="3076" width="9" style="13" customWidth="1"/>
    <col min="3077" max="3079" width="9" style="13"/>
    <col min="3080" max="3080" width="9.109375" style="13" customWidth="1"/>
    <col min="3081" max="3331" width="9" style="13"/>
    <col min="3332" max="3332" width="9" style="13" customWidth="1"/>
    <col min="3333" max="3335" width="9" style="13"/>
    <col min="3336" max="3336" width="9.109375" style="13" customWidth="1"/>
    <col min="3337" max="3587" width="9" style="13"/>
    <col min="3588" max="3588" width="9" style="13" customWidth="1"/>
    <col min="3589" max="3591" width="9" style="13"/>
    <col min="3592" max="3592" width="9.109375" style="13" customWidth="1"/>
    <col min="3593" max="3843" width="9" style="13"/>
    <col min="3844" max="3844" width="9" style="13" customWidth="1"/>
    <col min="3845" max="3847" width="9" style="13"/>
    <col min="3848" max="3848" width="9.109375" style="13" customWidth="1"/>
    <col min="3849" max="4099" width="9" style="13"/>
    <col min="4100" max="4100" width="9" style="13" customWidth="1"/>
    <col min="4101" max="4103" width="9" style="13"/>
    <col min="4104" max="4104" width="9.109375" style="13" customWidth="1"/>
    <col min="4105" max="4355" width="9" style="13"/>
    <col min="4356" max="4356" width="9" style="13" customWidth="1"/>
    <col min="4357" max="4359" width="9" style="13"/>
    <col min="4360" max="4360" width="9.109375" style="13" customWidth="1"/>
    <col min="4361" max="4611" width="9" style="13"/>
    <col min="4612" max="4612" width="9" style="13" customWidth="1"/>
    <col min="4613" max="4615" width="9" style="13"/>
    <col min="4616" max="4616" width="9.109375" style="13" customWidth="1"/>
    <col min="4617" max="4867" width="9" style="13"/>
    <col min="4868" max="4868" width="9" style="13" customWidth="1"/>
    <col min="4869" max="4871" width="9" style="13"/>
    <col min="4872" max="4872" width="9.109375" style="13" customWidth="1"/>
    <col min="4873" max="5123" width="9" style="13"/>
    <col min="5124" max="5124" width="9" style="13" customWidth="1"/>
    <col min="5125" max="5127" width="9" style="13"/>
    <col min="5128" max="5128" width="9.109375" style="13" customWidth="1"/>
    <col min="5129" max="5379" width="9" style="13"/>
    <col min="5380" max="5380" width="9" style="13" customWidth="1"/>
    <col min="5381" max="5383" width="9" style="13"/>
    <col min="5384" max="5384" width="9.109375" style="13" customWidth="1"/>
    <col min="5385" max="5635" width="9" style="13"/>
    <col min="5636" max="5636" width="9" style="13" customWidth="1"/>
    <col min="5637" max="5639" width="9" style="13"/>
    <col min="5640" max="5640" width="9.109375" style="13" customWidth="1"/>
    <col min="5641" max="5891" width="9" style="13"/>
    <col min="5892" max="5892" width="9" style="13" customWidth="1"/>
    <col min="5893" max="5895" width="9" style="13"/>
    <col min="5896" max="5896" width="9.109375" style="13" customWidth="1"/>
    <col min="5897" max="6147" width="9" style="13"/>
    <col min="6148" max="6148" width="9" style="13" customWidth="1"/>
    <col min="6149" max="6151" width="9" style="13"/>
    <col min="6152" max="6152" width="9.109375" style="13" customWidth="1"/>
    <col min="6153" max="6403" width="9" style="13"/>
    <col min="6404" max="6404" width="9" style="13" customWidth="1"/>
    <col min="6405" max="6407" width="9" style="13"/>
    <col min="6408" max="6408" width="9.109375" style="13" customWidth="1"/>
    <col min="6409" max="6659" width="9" style="13"/>
    <col min="6660" max="6660" width="9" style="13" customWidth="1"/>
    <col min="6661" max="6663" width="9" style="13"/>
    <col min="6664" max="6664" width="9.109375" style="13" customWidth="1"/>
    <col min="6665" max="6915" width="9" style="13"/>
    <col min="6916" max="6916" width="9" style="13" customWidth="1"/>
    <col min="6917" max="6919" width="9" style="13"/>
    <col min="6920" max="6920" width="9.109375" style="13" customWidth="1"/>
    <col min="6921" max="7171" width="9" style="13"/>
    <col min="7172" max="7172" width="9" style="13" customWidth="1"/>
    <col min="7173" max="7175" width="9" style="13"/>
    <col min="7176" max="7176" width="9.109375" style="13" customWidth="1"/>
    <col min="7177" max="7427" width="9" style="13"/>
    <col min="7428" max="7428" width="9" style="13" customWidth="1"/>
    <col min="7429" max="7431" width="9" style="13"/>
    <col min="7432" max="7432" width="9.109375" style="13" customWidth="1"/>
    <col min="7433" max="7683" width="9" style="13"/>
    <col min="7684" max="7684" width="9" style="13" customWidth="1"/>
    <col min="7685" max="7687" width="9" style="13"/>
    <col min="7688" max="7688" width="9.109375" style="13" customWidth="1"/>
    <col min="7689" max="7939" width="9" style="13"/>
    <col min="7940" max="7940" width="9" style="13" customWidth="1"/>
    <col min="7941" max="7943" width="9" style="13"/>
    <col min="7944" max="7944" width="9.109375" style="13" customWidth="1"/>
    <col min="7945" max="8195" width="9" style="13"/>
    <col min="8196" max="8196" width="9" style="13" customWidth="1"/>
    <col min="8197" max="8199" width="9" style="13"/>
    <col min="8200" max="8200" width="9.109375" style="13" customWidth="1"/>
    <col min="8201" max="8451" width="9" style="13"/>
    <col min="8452" max="8452" width="9" style="13" customWidth="1"/>
    <col min="8453" max="8455" width="9" style="13"/>
    <col min="8456" max="8456" width="9.109375" style="13" customWidth="1"/>
    <col min="8457" max="8707" width="9" style="13"/>
    <col min="8708" max="8708" width="9" style="13" customWidth="1"/>
    <col min="8709" max="8711" width="9" style="13"/>
    <col min="8712" max="8712" width="9.109375" style="13" customWidth="1"/>
    <col min="8713" max="8963" width="9" style="13"/>
    <col min="8964" max="8964" width="9" style="13" customWidth="1"/>
    <col min="8965" max="8967" width="9" style="13"/>
    <col min="8968" max="8968" width="9.109375" style="13" customWidth="1"/>
    <col min="8969" max="9219" width="9" style="13"/>
    <col min="9220" max="9220" width="9" style="13" customWidth="1"/>
    <col min="9221" max="9223" width="9" style="13"/>
    <col min="9224" max="9224" width="9.109375" style="13" customWidth="1"/>
    <col min="9225" max="9475" width="9" style="13"/>
    <col min="9476" max="9476" width="9" style="13" customWidth="1"/>
    <col min="9477" max="9479" width="9" style="13"/>
    <col min="9480" max="9480" width="9.109375" style="13" customWidth="1"/>
    <col min="9481" max="9731" width="9" style="13"/>
    <col min="9732" max="9732" width="9" style="13" customWidth="1"/>
    <col min="9733" max="9735" width="9" style="13"/>
    <col min="9736" max="9736" width="9.109375" style="13" customWidth="1"/>
    <col min="9737" max="9987" width="9" style="13"/>
    <col min="9988" max="9988" width="9" style="13" customWidth="1"/>
    <col min="9989" max="9991" width="9" style="13"/>
    <col min="9992" max="9992" width="9.109375" style="13" customWidth="1"/>
    <col min="9993" max="10243" width="9" style="13"/>
    <col min="10244" max="10244" width="9" style="13" customWidth="1"/>
    <col min="10245" max="10247" width="9" style="13"/>
    <col min="10248" max="10248" width="9.109375" style="13" customWidth="1"/>
    <col min="10249" max="10499" width="9" style="13"/>
    <col min="10500" max="10500" width="9" style="13" customWidth="1"/>
    <col min="10501" max="10503" width="9" style="13"/>
    <col min="10504" max="10504" width="9.109375" style="13" customWidth="1"/>
    <col min="10505" max="10755" width="9" style="13"/>
    <col min="10756" max="10756" width="9" style="13" customWidth="1"/>
    <col min="10757" max="10759" width="9" style="13"/>
    <col min="10760" max="10760" width="9.109375" style="13" customWidth="1"/>
    <col min="10761" max="11011" width="9" style="13"/>
    <col min="11012" max="11012" width="9" style="13" customWidth="1"/>
    <col min="11013" max="11015" width="9" style="13"/>
    <col min="11016" max="11016" width="9.109375" style="13" customWidth="1"/>
    <col min="11017" max="11267" width="9" style="13"/>
    <col min="11268" max="11268" width="9" style="13" customWidth="1"/>
    <col min="11269" max="11271" width="9" style="13"/>
    <col min="11272" max="11272" width="9.109375" style="13" customWidth="1"/>
    <col min="11273" max="11523" width="9" style="13"/>
    <col min="11524" max="11524" width="9" style="13" customWidth="1"/>
    <col min="11525" max="11527" width="9" style="13"/>
    <col min="11528" max="11528" width="9.109375" style="13" customWidth="1"/>
    <col min="11529" max="11779" width="9" style="13"/>
    <col min="11780" max="11780" width="9" style="13" customWidth="1"/>
    <col min="11781" max="11783" width="9" style="13"/>
    <col min="11784" max="11784" width="9.109375" style="13" customWidth="1"/>
    <col min="11785" max="12035" width="9" style="13"/>
    <col min="12036" max="12036" width="9" style="13" customWidth="1"/>
    <col min="12037" max="12039" width="9" style="13"/>
    <col min="12040" max="12040" width="9.109375" style="13" customWidth="1"/>
    <col min="12041" max="12291" width="9" style="13"/>
    <col min="12292" max="12292" width="9" style="13" customWidth="1"/>
    <col min="12293" max="12295" width="9" style="13"/>
    <col min="12296" max="12296" width="9.109375" style="13" customWidth="1"/>
    <col min="12297" max="12547" width="9" style="13"/>
    <col min="12548" max="12548" width="9" style="13" customWidth="1"/>
    <col min="12549" max="12551" width="9" style="13"/>
    <col min="12552" max="12552" width="9.109375" style="13" customWidth="1"/>
    <col min="12553" max="12803" width="9" style="13"/>
    <col min="12804" max="12804" width="9" style="13" customWidth="1"/>
    <col min="12805" max="12807" width="9" style="13"/>
    <col min="12808" max="12808" width="9.109375" style="13" customWidth="1"/>
    <col min="12809" max="13059" width="9" style="13"/>
    <col min="13060" max="13060" width="9" style="13" customWidth="1"/>
    <col min="13061" max="13063" width="9" style="13"/>
    <col min="13064" max="13064" width="9.109375" style="13" customWidth="1"/>
    <col min="13065" max="13315" width="9" style="13"/>
    <col min="13316" max="13316" width="9" style="13" customWidth="1"/>
    <col min="13317" max="13319" width="9" style="13"/>
    <col min="13320" max="13320" width="9.109375" style="13" customWidth="1"/>
    <col min="13321" max="13571" width="9" style="13"/>
    <col min="13572" max="13572" width="9" style="13" customWidth="1"/>
    <col min="13573" max="13575" width="9" style="13"/>
    <col min="13576" max="13576" width="9.109375" style="13" customWidth="1"/>
    <col min="13577" max="13827" width="9" style="13"/>
    <col min="13828" max="13828" width="9" style="13" customWidth="1"/>
    <col min="13829" max="13831" width="9" style="13"/>
    <col min="13832" max="13832" width="9.109375" style="13" customWidth="1"/>
    <col min="13833" max="14083" width="9" style="13"/>
    <col min="14084" max="14084" width="9" style="13" customWidth="1"/>
    <col min="14085" max="14087" width="9" style="13"/>
    <col min="14088" max="14088" width="9.109375" style="13" customWidth="1"/>
    <col min="14089" max="14339" width="9" style="13"/>
    <col min="14340" max="14340" width="9" style="13" customWidth="1"/>
    <col min="14341" max="14343" width="9" style="13"/>
    <col min="14344" max="14344" width="9.109375" style="13" customWidth="1"/>
    <col min="14345" max="14595" width="9" style="13"/>
    <col min="14596" max="14596" width="9" style="13" customWidth="1"/>
    <col min="14597" max="14599" width="9" style="13"/>
    <col min="14600" max="14600" width="9.109375" style="13" customWidth="1"/>
    <col min="14601" max="14851" width="9" style="13"/>
    <col min="14852" max="14852" width="9" style="13" customWidth="1"/>
    <col min="14853" max="14855" width="9" style="13"/>
    <col min="14856" max="14856" width="9.109375" style="13" customWidth="1"/>
    <col min="14857" max="15107" width="9" style="13"/>
    <col min="15108" max="15108" width="9" style="13" customWidth="1"/>
    <col min="15109" max="15111" width="9" style="13"/>
    <col min="15112" max="15112" width="9.109375" style="13" customWidth="1"/>
    <col min="15113" max="15363" width="9" style="13"/>
    <col min="15364" max="15364" width="9" style="13" customWidth="1"/>
    <col min="15365" max="15367" width="9" style="13"/>
    <col min="15368" max="15368" width="9.109375" style="13" customWidth="1"/>
    <col min="15369" max="15619" width="9" style="13"/>
    <col min="15620" max="15620" width="9" style="13" customWidth="1"/>
    <col min="15621" max="15623" width="9" style="13"/>
    <col min="15624" max="15624" width="9.109375" style="13" customWidth="1"/>
    <col min="15625" max="15875" width="9" style="13"/>
    <col min="15876" max="15876" width="9" style="13" customWidth="1"/>
    <col min="15877" max="15879" width="9" style="13"/>
    <col min="15880" max="15880" width="9.109375" style="13" customWidth="1"/>
    <col min="15881" max="16131" width="9" style="13"/>
    <col min="16132" max="16132" width="9" style="13" customWidth="1"/>
    <col min="16133" max="16135" width="9" style="13"/>
    <col min="16136" max="16136" width="9.109375" style="13" customWidth="1"/>
    <col min="16137" max="16384" width="9" style="13"/>
  </cols>
  <sheetData>
    <row r="1" spans="1:17" ht="16.5" customHeight="1">
      <c r="A1" s="278" t="s">
        <v>89</v>
      </c>
      <c r="B1" s="278"/>
      <c r="C1" s="278"/>
      <c r="D1" s="278"/>
      <c r="E1" s="278"/>
      <c r="F1" s="278"/>
      <c r="G1" s="278"/>
      <c r="H1" s="278"/>
      <c r="I1" s="278"/>
      <c r="J1" s="278"/>
      <c r="K1" s="278"/>
      <c r="L1" s="278"/>
      <c r="M1" s="278"/>
      <c r="N1" s="278"/>
    </row>
    <row r="2" spans="1:17" customFormat="1" ht="7.5" customHeight="1" thickBot="1">
      <c r="A2" s="390"/>
    </row>
    <row r="3" spans="1:17" ht="19.5" customHeight="1" thickTop="1">
      <c r="A3" s="60" t="s">
        <v>510</v>
      </c>
      <c r="B3" s="16" t="s">
        <v>62</v>
      </c>
      <c r="C3" s="297" t="s">
        <v>299</v>
      </c>
      <c r="D3" s="297"/>
      <c r="E3" s="297"/>
      <c r="F3" s="297"/>
      <c r="G3" s="297"/>
      <c r="H3" s="297"/>
      <c r="I3" s="298"/>
      <c r="J3" s="285" t="s">
        <v>289</v>
      </c>
      <c r="K3" s="286"/>
      <c r="L3" s="287"/>
      <c r="M3" s="299" t="s">
        <v>292</v>
      </c>
      <c r="N3" s="300"/>
      <c r="O3" s="300"/>
      <c r="P3" s="267"/>
      <c r="Q3" s="267"/>
    </row>
    <row r="4" spans="1:17" ht="18.75" customHeight="1">
      <c r="B4" s="17" t="s">
        <v>84</v>
      </c>
      <c r="C4" s="283" t="s">
        <v>293</v>
      </c>
      <c r="D4" s="283"/>
      <c r="E4" s="283"/>
      <c r="F4" s="283"/>
      <c r="G4" s="283"/>
      <c r="H4" s="283"/>
      <c r="I4" s="74"/>
      <c r="J4" s="288"/>
      <c r="K4" s="289"/>
      <c r="L4" s="290"/>
      <c r="M4" s="299"/>
      <c r="N4" s="300"/>
      <c r="O4" s="300"/>
      <c r="P4" s="267"/>
      <c r="Q4" s="267"/>
    </row>
    <row r="5" spans="1:17" ht="19.5" customHeight="1" thickBot="1">
      <c r="B5" s="17" t="s">
        <v>85</v>
      </c>
      <c r="C5" s="284" t="s">
        <v>177</v>
      </c>
      <c r="D5" s="284"/>
      <c r="E5" s="284"/>
      <c r="F5" s="284"/>
      <c r="G5" s="284"/>
      <c r="H5" s="284"/>
      <c r="I5" s="74"/>
      <c r="J5" s="291"/>
      <c r="K5" s="292"/>
      <c r="L5" s="293"/>
      <c r="M5" s="299"/>
      <c r="N5" s="300"/>
      <c r="O5" s="300"/>
      <c r="P5" s="267"/>
      <c r="Q5" s="267"/>
    </row>
    <row r="6" spans="1:17" customFormat="1" ht="7.5" customHeight="1" thickTop="1" thickBot="1"/>
    <row r="7" spans="1:17" ht="19.5" customHeight="1" thickBot="1">
      <c r="B7" s="279" t="s">
        <v>192</v>
      </c>
      <c r="C7" s="280"/>
      <c r="D7" s="281" t="s">
        <v>287</v>
      </c>
      <c r="E7" s="281"/>
      <c r="F7" s="281"/>
      <c r="G7" s="281"/>
      <c r="H7" s="282"/>
      <c r="J7" s="134"/>
      <c r="K7" s="134"/>
      <c r="L7" s="134"/>
      <c r="M7" s="134"/>
      <c r="N7" s="3"/>
    </row>
    <row r="8" spans="1:17">
      <c r="B8" s="294" t="s">
        <v>193</v>
      </c>
      <c r="C8" s="294"/>
      <c r="D8" s="294"/>
      <c r="E8" s="294"/>
      <c r="F8" s="294"/>
      <c r="G8" s="294"/>
      <c r="H8" s="294"/>
      <c r="I8" s="294"/>
      <c r="J8" s="294"/>
      <c r="K8" s="294"/>
    </row>
    <row r="9" spans="1:17" ht="13.8" thickBot="1">
      <c r="B9" s="134"/>
      <c r="C9" s="134"/>
      <c r="D9" s="134"/>
      <c r="E9" s="134"/>
      <c r="F9" s="134"/>
      <c r="G9" s="134"/>
      <c r="H9" s="134"/>
      <c r="I9" s="134"/>
      <c r="J9" s="134"/>
      <c r="K9" s="134"/>
    </row>
    <row r="10" spans="1:17" customFormat="1" ht="20.25" customHeight="1" thickBot="1">
      <c r="B10" s="279" t="s">
        <v>194</v>
      </c>
      <c r="C10" s="280"/>
      <c r="D10" s="279" t="s">
        <v>288</v>
      </c>
      <c r="E10" s="280"/>
      <c r="F10" s="280"/>
      <c r="G10" s="280"/>
      <c r="H10" s="295"/>
    </row>
    <row r="11" spans="1:17" customFormat="1" ht="21" customHeight="1">
      <c r="B11" s="296" t="s">
        <v>195</v>
      </c>
      <c r="C11" s="296"/>
      <c r="D11" s="296"/>
      <c r="E11" s="296"/>
      <c r="F11" s="296"/>
      <c r="G11" s="296"/>
      <c r="H11" s="296"/>
    </row>
    <row r="12" spans="1:17" ht="16.5" customHeight="1">
      <c r="A12" s="18" t="s">
        <v>107</v>
      </c>
    </row>
    <row r="13" spans="1:17" ht="16.5" customHeight="1">
      <c r="A13" s="18"/>
      <c r="B13" s="18" t="s">
        <v>291</v>
      </c>
    </row>
    <row r="14" spans="1:17" ht="16.5" customHeight="1">
      <c r="A14" s="14" t="s">
        <v>82</v>
      </c>
      <c r="B14" s="13" t="s">
        <v>135</v>
      </c>
    </row>
    <row r="15" spans="1:17" ht="16.5" customHeight="1">
      <c r="A15" s="14" t="s">
        <v>196</v>
      </c>
      <c r="B15" s="13" t="s">
        <v>92</v>
      </c>
    </row>
    <row r="16" spans="1:17" ht="16.5" customHeight="1">
      <c r="A16" s="14" t="s">
        <v>83</v>
      </c>
      <c r="B16" s="13" t="s">
        <v>112</v>
      </c>
    </row>
    <row r="17" spans="1:15" ht="16.5" customHeight="1">
      <c r="A17" s="14" t="s">
        <v>197</v>
      </c>
      <c r="B17" s="110" t="s">
        <v>147</v>
      </c>
      <c r="C17" s="20"/>
      <c r="D17" s="20"/>
      <c r="E17" s="20"/>
      <c r="F17" s="20"/>
      <c r="G17" s="20"/>
      <c r="H17" s="20"/>
      <c r="I17" s="20"/>
      <c r="J17" s="20"/>
      <c r="K17" s="20"/>
      <c r="L17" s="20"/>
      <c r="M17" s="20"/>
      <c r="N17" s="20"/>
      <c r="O17" s="20"/>
    </row>
    <row r="18" spans="1:15" ht="16.5" customHeight="1">
      <c r="A18" s="14" t="s">
        <v>198</v>
      </c>
      <c r="B18" s="111" t="s">
        <v>188</v>
      </c>
      <c r="C18" s="20"/>
      <c r="D18" s="20"/>
      <c r="E18" s="20"/>
      <c r="F18" s="20"/>
      <c r="G18" s="20"/>
      <c r="H18" s="20"/>
      <c r="I18" s="20"/>
      <c r="J18" s="20"/>
      <c r="K18" s="20"/>
      <c r="L18" s="20"/>
      <c r="M18" s="20"/>
      <c r="N18" s="20"/>
      <c r="O18" s="20"/>
    </row>
    <row r="19" spans="1:15" ht="16.5" customHeight="1">
      <c r="A19" s="14" t="s">
        <v>199</v>
      </c>
      <c r="B19" s="13" t="s">
        <v>157</v>
      </c>
    </row>
    <row r="20" spans="1:15" ht="16.5" customHeight="1">
      <c r="A20" s="14" t="s">
        <v>146</v>
      </c>
      <c r="B20" s="13" t="s">
        <v>106</v>
      </c>
    </row>
    <row r="21" spans="1:15" ht="19.2">
      <c r="A21" s="14" t="s">
        <v>267</v>
      </c>
      <c r="B21" s="273" t="s">
        <v>268</v>
      </c>
    </row>
    <row r="22" spans="1:15" ht="16.5" customHeight="1"/>
    <row r="23" spans="1:15" ht="16.5" customHeight="1">
      <c r="A23" s="13" t="s">
        <v>200</v>
      </c>
    </row>
    <row r="24" spans="1:15" ht="16.5" customHeight="1">
      <c r="A24" s="18" t="s">
        <v>201</v>
      </c>
    </row>
    <row r="25" spans="1:15" ht="16.5" customHeight="1">
      <c r="A25" s="15" t="s">
        <v>81</v>
      </c>
      <c r="B25" s="13" t="s">
        <v>136</v>
      </c>
      <c r="F25" s="13" t="s">
        <v>202</v>
      </c>
    </row>
    <row r="26" spans="1:15" ht="16.5" customHeight="1">
      <c r="A26" s="18" t="s">
        <v>86</v>
      </c>
    </row>
    <row r="27" spans="1:15" ht="16.5" customHeight="1">
      <c r="A27" s="15" t="s">
        <v>81</v>
      </c>
      <c r="B27" s="18" t="s">
        <v>100</v>
      </c>
    </row>
    <row r="28" spans="1:15" ht="16.5" customHeight="1">
      <c r="A28" s="15" t="s">
        <v>81</v>
      </c>
      <c r="B28" s="18" t="s">
        <v>300</v>
      </c>
    </row>
    <row r="29" spans="1:15">
      <c r="A29" s="15" t="s">
        <v>81</v>
      </c>
      <c r="B29" s="13" t="s">
        <v>99</v>
      </c>
    </row>
    <row r="30" spans="1:15" ht="16.5" customHeight="1">
      <c r="A30" s="15" t="s">
        <v>81</v>
      </c>
      <c r="B30" s="13" t="s">
        <v>204</v>
      </c>
    </row>
    <row r="31" spans="1:15" ht="16.5" customHeight="1">
      <c r="A31" s="15" t="s">
        <v>203</v>
      </c>
      <c r="B31" s="13" t="s">
        <v>205</v>
      </c>
    </row>
    <row r="32" spans="1:15" ht="16.5" customHeight="1">
      <c r="A32" s="15" t="s">
        <v>81</v>
      </c>
      <c r="B32" s="22" t="s">
        <v>102</v>
      </c>
      <c r="C32" s="22"/>
      <c r="D32" s="22"/>
      <c r="E32" s="22"/>
      <c r="F32" s="22"/>
      <c r="G32" s="20"/>
      <c r="H32" s="20"/>
      <c r="I32" s="20"/>
      <c r="J32" s="20"/>
      <c r="K32" s="20"/>
      <c r="L32" s="20"/>
    </row>
    <row r="33" spans="1:14" ht="16.5" customHeight="1">
      <c r="A33" s="15" t="s">
        <v>203</v>
      </c>
      <c r="B33" s="20"/>
      <c r="C33" s="20" t="s">
        <v>206</v>
      </c>
      <c r="D33" s="20"/>
      <c r="E33" s="20"/>
      <c r="F33" s="20"/>
      <c r="G33" s="20"/>
      <c r="H33" s="20"/>
      <c r="I33" s="20"/>
      <c r="J33" s="20"/>
      <c r="K33" s="20"/>
      <c r="L33" s="20"/>
    </row>
    <row r="34" spans="1:14" ht="16.5" customHeight="1">
      <c r="A34" s="15" t="s">
        <v>81</v>
      </c>
      <c r="B34" s="20"/>
      <c r="C34" s="47" t="s">
        <v>109</v>
      </c>
      <c r="D34" s="20"/>
      <c r="E34" s="23" t="s">
        <v>80</v>
      </c>
      <c r="F34" s="23" t="s">
        <v>158</v>
      </c>
      <c r="G34" s="23">
        <v>54.23</v>
      </c>
      <c r="H34" s="20"/>
      <c r="I34" s="20"/>
      <c r="J34" s="20"/>
      <c r="K34" s="20"/>
      <c r="L34" s="20"/>
    </row>
    <row r="35" spans="1:14" ht="16.5" customHeight="1" thickBot="1">
      <c r="A35" s="15" t="s">
        <v>81</v>
      </c>
      <c r="B35" s="20"/>
      <c r="C35" s="47" t="s">
        <v>110</v>
      </c>
      <c r="D35" s="20"/>
      <c r="E35" s="23" t="s">
        <v>103</v>
      </c>
      <c r="F35" s="23" t="s">
        <v>158</v>
      </c>
      <c r="G35" s="23" t="s">
        <v>104</v>
      </c>
      <c r="H35" s="20"/>
      <c r="I35" s="20"/>
      <c r="J35" s="20"/>
      <c r="K35" s="20"/>
      <c r="L35" s="20"/>
    </row>
    <row r="36" spans="1:14" ht="16.5" customHeight="1">
      <c r="A36" s="15" t="s">
        <v>81</v>
      </c>
      <c r="B36" s="20"/>
      <c r="C36" s="47"/>
      <c r="D36" s="48" t="s">
        <v>108</v>
      </c>
      <c r="E36" s="49"/>
      <c r="F36" s="49"/>
      <c r="G36" s="49"/>
      <c r="H36" s="50"/>
      <c r="I36" s="20"/>
      <c r="J36" s="51"/>
      <c r="K36" s="51"/>
      <c r="L36" s="45"/>
      <c r="M36" s="21"/>
      <c r="N36" s="7"/>
    </row>
    <row r="37" spans="1:14" ht="16.5" customHeight="1">
      <c r="A37" s="15" t="s">
        <v>81</v>
      </c>
      <c r="B37" s="20"/>
      <c r="C37" s="47"/>
      <c r="D37" s="52" t="s">
        <v>91</v>
      </c>
      <c r="E37" s="53"/>
      <c r="F37" s="53"/>
      <c r="G37" s="53"/>
      <c r="H37" s="54"/>
      <c r="I37" s="20"/>
      <c r="J37" s="51"/>
      <c r="K37" s="51"/>
      <c r="L37" s="45"/>
      <c r="M37" s="21"/>
      <c r="N37" s="7"/>
    </row>
    <row r="38" spans="1:14" ht="16.5" customHeight="1" thickBot="1">
      <c r="A38" s="15" t="s">
        <v>203</v>
      </c>
      <c r="B38" s="20"/>
      <c r="C38" s="47"/>
      <c r="D38" s="55" t="s">
        <v>43</v>
      </c>
      <c r="E38" s="56" t="s">
        <v>90</v>
      </c>
      <c r="F38" s="57" t="s">
        <v>158</v>
      </c>
      <c r="G38" s="58">
        <v>12</v>
      </c>
      <c r="H38" s="59"/>
      <c r="I38" s="20"/>
      <c r="J38" s="51"/>
      <c r="K38" s="51"/>
      <c r="L38" s="45"/>
      <c r="M38" s="21"/>
      <c r="N38" s="7"/>
    </row>
    <row r="39" spans="1:14" ht="16.5" customHeight="1">
      <c r="A39" s="15" t="s">
        <v>81</v>
      </c>
      <c r="B39" s="20"/>
      <c r="C39" s="20" t="s">
        <v>207</v>
      </c>
      <c r="D39" s="20"/>
      <c r="E39" s="20"/>
      <c r="F39" s="20"/>
      <c r="G39" s="20"/>
      <c r="H39" s="20"/>
      <c r="I39" s="20"/>
      <c r="J39" s="20"/>
      <c r="K39" s="20"/>
      <c r="L39" s="20"/>
    </row>
    <row r="40" spans="1:14" ht="16.5" customHeight="1">
      <c r="A40" s="15" t="s">
        <v>81</v>
      </c>
      <c r="B40" s="20"/>
      <c r="C40" s="47" t="s">
        <v>111</v>
      </c>
      <c r="D40" s="20"/>
      <c r="E40" s="23" t="s">
        <v>159</v>
      </c>
      <c r="F40" s="23" t="s">
        <v>208</v>
      </c>
      <c r="G40" s="23" t="s">
        <v>160</v>
      </c>
      <c r="H40" s="20"/>
      <c r="I40" s="20"/>
      <c r="J40" s="20"/>
      <c r="K40" s="20"/>
      <c r="L40" s="20"/>
    </row>
    <row r="41" spans="1:14" ht="16.5" customHeight="1">
      <c r="A41" s="15" t="s">
        <v>209</v>
      </c>
      <c r="B41" s="20"/>
      <c r="C41" s="79" t="s">
        <v>98</v>
      </c>
      <c r="D41" s="20"/>
      <c r="E41" s="23"/>
      <c r="F41" s="23"/>
      <c r="G41" s="23"/>
      <c r="H41" s="20"/>
      <c r="I41" s="20"/>
      <c r="J41" s="20"/>
      <c r="K41" s="20"/>
      <c r="L41" s="20"/>
    </row>
    <row r="42" spans="1:14" ht="16.5" customHeight="1">
      <c r="A42" s="15" t="s">
        <v>209</v>
      </c>
      <c r="B42" s="13" t="s">
        <v>95</v>
      </c>
    </row>
    <row r="43" spans="1:14" ht="16.5" customHeight="1">
      <c r="A43" s="15" t="s">
        <v>209</v>
      </c>
      <c r="B43" s="250" t="s">
        <v>226</v>
      </c>
    </row>
    <row r="44" spans="1:14" ht="16.5" customHeight="1">
      <c r="A44" s="18" t="s">
        <v>213</v>
      </c>
    </row>
    <row r="45" spans="1:14" ht="16.5" customHeight="1">
      <c r="A45" s="15" t="s">
        <v>81</v>
      </c>
      <c r="B45" s="13" t="s">
        <v>184</v>
      </c>
    </row>
    <row r="46" spans="1:14" ht="16.5" customHeight="1">
      <c r="A46" s="15" t="s">
        <v>81</v>
      </c>
      <c r="B46" s="13" t="s">
        <v>185</v>
      </c>
    </row>
    <row r="47" spans="1:14" ht="16.5" customHeight="1">
      <c r="A47" s="18" t="s">
        <v>214</v>
      </c>
    </row>
    <row r="48" spans="1:14" ht="16.5" customHeight="1">
      <c r="A48" s="15" t="s">
        <v>81</v>
      </c>
      <c r="B48" s="13" t="s">
        <v>227</v>
      </c>
    </row>
    <row r="49" spans="1:13" ht="16.5" customHeight="1">
      <c r="A49" s="15" t="s">
        <v>81</v>
      </c>
      <c r="B49" s="13" t="s">
        <v>93</v>
      </c>
    </row>
    <row r="50" spans="1:13" ht="16.5" customHeight="1">
      <c r="A50" s="18" t="s">
        <v>215</v>
      </c>
    </row>
    <row r="51" spans="1:13" ht="22.8" customHeight="1">
      <c r="A51" s="15" t="s">
        <v>203</v>
      </c>
      <c r="G51" s="13" t="s">
        <v>269</v>
      </c>
      <c r="H51" s="252"/>
      <c r="I51" s="252"/>
      <c r="J51" s="252"/>
      <c r="K51" s="252"/>
      <c r="L51" s="252"/>
      <c r="M51" s="252"/>
    </row>
    <row r="52" spans="1:13" ht="16.5" customHeight="1">
      <c r="A52" s="15" t="s">
        <v>81</v>
      </c>
      <c r="B52" s="13" t="s">
        <v>210</v>
      </c>
    </row>
    <row r="53" spans="1:13" ht="16.5" customHeight="1">
      <c r="A53" s="15" t="s">
        <v>81</v>
      </c>
      <c r="B53" s="13" t="s">
        <v>211</v>
      </c>
    </row>
    <row r="54" spans="1:13" ht="16.5" customHeight="1">
      <c r="A54" s="15" t="s">
        <v>81</v>
      </c>
      <c r="B54" s="13" t="s">
        <v>301</v>
      </c>
    </row>
    <row r="55" spans="1:13" s="136" customFormat="1" ht="16.5" customHeight="1">
      <c r="A55" s="135" t="s">
        <v>216</v>
      </c>
    </row>
    <row r="56" spans="1:13" s="136" customFormat="1" ht="16.5" customHeight="1">
      <c r="A56" s="137" t="s">
        <v>81</v>
      </c>
      <c r="B56" s="136" t="s">
        <v>228</v>
      </c>
    </row>
    <row r="57" spans="1:13" ht="16.5" customHeight="1">
      <c r="A57" s="18" t="s">
        <v>217</v>
      </c>
    </row>
    <row r="58" spans="1:13" ht="16.5" customHeight="1">
      <c r="A58" s="15" t="s">
        <v>81</v>
      </c>
      <c r="B58" s="13" t="s">
        <v>178</v>
      </c>
    </row>
    <row r="59" spans="1:13" ht="16.5" customHeight="1">
      <c r="A59" s="15" t="s">
        <v>81</v>
      </c>
      <c r="C59" s="91" t="s">
        <v>87</v>
      </c>
    </row>
    <row r="60" spans="1:13" ht="16.5" customHeight="1">
      <c r="A60" s="15" t="s">
        <v>81</v>
      </c>
      <c r="C60" s="90" t="s">
        <v>179</v>
      </c>
      <c r="D60" s="90"/>
      <c r="E60" s="90"/>
      <c r="F60" s="90"/>
      <c r="G60" s="90"/>
      <c r="H60" s="90"/>
    </row>
    <row r="61" spans="1:13" ht="16.5" customHeight="1">
      <c r="A61" s="15" t="s">
        <v>81</v>
      </c>
    </row>
    <row r="62" spans="1:13" ht="16.5" customHeight="1">
      <c r="A62" s="18" t="s">
        <v>218</v>
      </c>
    </row>
    <row r="63" spans="1:13" ht="16.5" customHeight="1" thickBot="1"/>
    <row r="64" spans="1:13" ht="16.5" customHeight="1">
      <c r="B64" s="80" t="s">
        <v>88</v>
      </c>
      <c r="C64" s="81"/>
      <c r="D64" s="82"/>
      <c r="E64" s="81"/>
      <c r="F64" s="81"/>
      <c r="G64" s="81"/>
      <c r="H64" s="81"/>
      <c r="I64" s="81"/>
      <c r="J64" s="83"/>
    </row>
    <row r="65" spans="2:10" ht="16.5" customHeight="1">
      <c r="B65" s="84"/>
      <c r="D65" s="85"/>
      <c r="E65" s="85"/>
      <c r="F65" s="85"/>
      <c r="G65" s="85"/>
      <c r="H65" s="85"/>
      <c r="I65" s="85"/>
      <c r="J65" s="86"/>
    </row>
    <row r="66" spans="2:10" ht="30" customHeight="1">
      <c r="B66" s="84"/>
      <c r="C66" s="233" t="s">
        <v>212</v>
      </c>
      <c r="D66" s="277" t="s">
        <v>191</v>
      </c>
      <c r="E66" s="277"/>
      <c r="F66" s="277"/>
      <c r="G66" s="277"/>
      <c r="H66" s="85"/>
      <c r="I66" s="85"/>
      <c r="J66" s="86"/>
    </row>
    <row r="67" spans="2:10" ht="16.5" customHeight="1">
      <c r="B67" s="84"/>
      <c r="C67" s="204" t="s">
        <v>180</v>
      </c>
      <c r="D67" s="85"/>
      <c r="E67" s="85"/>
      <c r="F67" s="85"/>
      <c r="G67" s="85"/>
      <c r="H67" s="85"/>
      <c r="I67" s="85"/>
      <c r="J67" s="86"/>
    </row>
    <row r="68" spans="2:10" ht="16.5" customHeight="1" thickBot="1">
      <c r="B68" s="87"/>
      <c r="C68" s="88"/>
      <c r="D68" s="88"/>
      <c r="E68" s="88"/>
      <c r="F68" s="88"/>
      <c r="G68" s="88"/>
      <c r="H68" s="88"/>
      <c r="I68" s="88"/>
      <c r="J68" s="89"/>
    </row>
    <row r="69" spans="2:10" ht="16.5" customHeight="1"/>
  </sheetData>
  <sheetProtection sheet="1" selectLockedCells="1" selectUnlockedCells="1"/>
  <mergeCells count="13">
    <mergeCell ref="D66:G66"/>
    <mergeCell ref="A1:N1"/>
    <mergeCell ref="B7:C7"/>
    <mergeCell ref="D7:H7"/>
    <mergeCell ref="C4:H4"/>
    <mergeCell ref="C5:H5"/>
    <mergeCell ref="J3:L5"/>
    <mergeCell ref="B8:K8"/>
    <mergeCell ref="B10:C10"/>
    <mergeCell ref="D10:H10"/>
    <mergeCell ref="B11:H11"/>
    <mergeCell ref="C3:I3"/>
    <mergeCell ref="M3:O5"/>
  </mergeCells>
  <phoneticPr fontId="3"/>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5"/>
  <sheetViews>
    <sheetView workbookViewId="0">
      <pane ySplit="1" topLeftCell="A2" activePane="bottomLeft" state="frozen"/>
      <selection pane="bottomLeft" activeCell="H23" sqref="H23"/>
    </sheetView>
  </sheetViews>
  <sheetFormatPr defaultRowHeight="13.2"/>
  <cols>
    <col min="8" max="8" width="10.5546875" bestFit="1"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IF(③リレー情報確認!I8="","",1610000+①団体情報入力!$D$4*10)</f>
        <v/>
      </c>
      <c r="B8" s="12" t="str">
        <f>IF(A8="","",①団体情報入力!$D$4)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IF(③リレー情報確認!I9="","",1610000+①団体情報入力!$D$4*10)</f>
        <v/>
      </c>
      <c r="B9" s="12" t="str">
        <f>IF(A9="","",①団体情報入力!$D$4)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IF(③リレー情報確認!I10="","",1610000+①団体情報入力!$D$4*10)</f>
        <v/>
      </c>
      <c r="B10" s="12" t="str">
        <f>IF(A10="","",①団体情報入力!$D$4)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IF(③リレー情報確認!I11="","",1610000+①団体情報入力!$D$4*10)</f>
        <v/>
      </c>
      <c r="B11" s="12" t="str">
        <f>IF(A11="","",①団体情報入力!$D$4)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IF(③リレー情報確認!I12="","",1610000+①団体情報入力!$D$4*10)</f>
        <v/>
      </c>
      <c r="B12" s="12" t="str">
        <f>IF(A12="","",①団体情報入力!$D$4)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IF(③リレー情報確認!I13="","",1610000+①団体情報入力!$D$4*10)</f>
        <v/>
      </c>
      <c r="B13" s="12" t="str">
        <f>IF(A13="","",①団体情報入力!$D$4)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IF(③リレー情報確認!U8="","",1620000+①団体情報入力!$D$4*10)</f>
        <v/>
      </c>
      <c r="B20" s="11" t="str">
        <f>IF(A20="","",①団体情報入力!$D$4)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IF(③リレー情報確認!U9="","",1620000+①団体情報入力!$D$4*10)</f>
        <v/>
      </c>
      <c r="B21" s="11" t="str">
        <f>IF(A21="","",①団体情報入力!$D$4)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IF(③リレー情報確認!U10="","",1620000+①団体情報入力!$D$4*10)</f>
        <v/>
      </c>
      <c r="B22" s="11" t="str">
        <f>IF(A22="","",①団体情報入力!$D$4)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IF(③リレー情報確認!U11="","",1620000+①団体情報入力!$D$4*10)</f>
        <v/>
      </c>
      <c r="B23" s="11" t="str">
        <f>IF(A23="","",①団体情報入力!$D$4)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IF(③リレー情報確認!U12="","",1620000+①団体情報入力!$D$4*10)</f>
        <v/>
      </c>
      <c r="B24" s="11" t="str">
        <f>IF(A24="","",①団体情報入力!$D$4)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IF(③リレー情報確認!U13="","",1620000+①団体情報入力!$D$4*10)</f>
        <v/>
      </c>
      <c r="B25" s="11" t="str">
        <f>IF(A25="","",①団体情報入力!$D$4)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sheetProtection sheet="1" objects="1" scenarios="1"/>
  <phoneticPr fontId="4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F101"/>
  <sheetViews>
    <sheetView workbookViewId="0">
      <selection activeCell="D73" sqref="D73"/>
    </sheetView>
  </sheetViews>
  <sheetFormatPr defaultRowHeight="13.2"/>
  <cols>
    <col min="1" max="1" width="8.88671875" style="274"/>
    <col min="2" max="2" width="16.109375" style="274" bestFit="1" customWidth="1"/>
    <col min="3" max="3" width="8.88671875" style="274"/>
    <col min="4" max="4" width="16.109375" style="274" bestFit="1" customWidth="1"/>
    <col min="5" max="5" width="49" style="274" bestFit="1" customWidth="1"/>
    <col min="6" max="16384" width="8.88671875" style="274"/>
  </cols>
  <sheetData>
    <row r="1" spans="1:6" ht="45" customHeight="1">
      <c r="A1" s="275" t="s">
        <v>127</v>
      </c>
      <c r="B1" s="275" t="s">
        <v>303</v>
      </c>
      <c r="C1" s="275" t="s">
        <v>302</v>
      </c>
      <c r="D1" s="275" t="s">
        <v>303</v>
      </c>
      <c r="E1" s="275" t="s">
        <v>304</v>
      </c>
      <c r="F1" s="275" t="s">
        <v>305</v>
      </c>
    </row>
    <row r="2" spans="1:6">
      <c r="A2" s="274">
        <v>1</v>
      </c>
      <c r="B2" s="274" t="s">
        <v>335</v>
      </c>
      <c r="C2" s="274">
        <v>230000</v>
      </c>
      <c r="D2" s="274" t="s">
        <v>335</v>
      </c>
      <c r="E2" s="274" t="s">
        <v>336</v>
      </c>
      <c r="F2" s="274" t="s">
        <v>308</v>
      </c>
    </row>
    <row r="3" spans="1:6">
      <c r="A3" s="274">
        <v>2</v>
      </c>
      <c r="B3" s="274" t="s">
        <v>460</v>
      </c>
      <c r="C3" s="274">
        <v>230010</v>
      </c>
      <c r="D3" s="274" t="s">
        <v>460</v>
      </c>
      <c r="E3" s="274" t="s">
        <v>461</v>
      </c>
      <c r="F3" s="274" t="s">
        <v>308</v>
      </c>
    </row>
    <row r="4" spans="1:6">
      <c r="A4" s="274">
        <v>3</v>
      </c>
      <c r="B4" s="274" t="s">
        <v>416</v>
      </c>
      <c r="C4" s="274">
        <v>230017</v>
      </c>
      <c r="D4" s="274" t="s">
        <v>416</v>
      </c>
      <c r="E4" s="274" t="s">
        <v>417</v>
      </c>
      <c r="F4" s="274" t="s">
        <v>308</v>
      </c>
    </row>
    <row r="5" spans="1:6">
      <c r="A5" s="274">
        <v>4</v>
      </c>
      <c r="B5" s="274" t="s">
        <v>331</v>
      </c>
      <c r="C5" s="274">
        <v>230019</v>
      </c>
      <c r="D5" s="274" t="s">
        <v>331</v>
      </c>
      <c r="E5" s="274" t="s">
        <v>332</v>
      </c>
      <c r="F5" s="274" t="s">
        <v>308</v>
      </c>
    </row>
    <row r="6" spans="1:6">
      <c r="A6" s="274">
        <v>5</v>
      </c>
      <c r="B6" s="274" t="s">
        <v>404</v>
      </c>
      <c r="C6" s="274">
        <v>230024</v>
      </c>
      <c r="D6" s="274" t="s">
        <v>404</v>
      </c>
      <c r="E6" s="274" t="s">
        <v>405</v>
      </c>
      <c r="F6" s="274" t="s">
        <v>308</v>
      </c>
    </row>
    <row r="7" spans="1:6">
      <c r="A7" s="274">
        <v>6</v>
      </c>
      <c r="B7" s="274" t="s">
        <v>319</v>
      </c>
      <c r="C7" s="274">
        <v>230026</v>
      </c>
      <c r="D7" s="274" t="s">
        <v>319</v>
      </c>
      <c r="E7" s="274" t="s">
        <v>320</v>
      </c>
      <c r="F7" s="274" t="s">
        <v>308</v>
      </c>
    </row>
    <row r="8" spans="1:6">
      <c r="A8" s="274">
        <v>7</v>
      </c>
      <c r="B8" s="274" t="s">
        <v>333</v>
      </c>
      <c r="C8" s="274">
        <v>230029</v>
      </c>
      <c r="D8" s="274" t="s">
        <v>333</v>
      </c>
      <c r="E8" s="274" t="s">
        <v>334</v>
      </c>
      <c r="F8" s="274" t="s">
        <v>308</v>
      </c>
    </row>
    <row r="9" spans="1:6">
      <c r="A9" s="274">
        <v>8</v>
      </c>
      <c r="B9" s="274" t="s">
        <v>408</v>
      </c>
      <c r="C9" s="274">
        <v>230030</v>
      </c>
      <c r="D9" s="274" t="s">
        <v>408</v>
      </c>
      <c r="E9" s="274" t="s">
        <v>409</v>
      </c>
      <c r="F9" s="274" t="s">
        <v>308</v>
      </c>
    </row>
    <row r="10" spans="1:6">
      <c r="A10" s="274">
        <v>9</v>
      </c>
      <c r="B10" s="274" t="s">
        <v>474</v>
      </c>
      <c r="C10" s="274">
        <v>230033</v>
      </c>
      <c r="D10" s="274" t="s">
        <v>474</v>
      </c>
      <c r="E10" s="274" t="s">
        <v>475</v>
      </c>
      <c r="F10" s="274" t="s">
        <v>308</v>
      </c>
    </row>
    <row r="11" spans="1:6">
      <c r="A11" s="274">
        <v>10</v>
      </c>
      <c r="B11" s="274" t="s">
        <v>398</v>
      </c>
      <c r="C11" s="274">
        <v>230035</v>
      </c>
      <c r="D11" s="274" t="s">
        <v>398</v>
      </c>
      <c r="E11" s="274" t="s">
        <v>399</v>
      </c>
      <c r="F11" s="274" t="s">
        <v>308</v>
      </c>
    </row>
    <row r="12" spans="1:6">
      <c r="A12" s="274">
        <v>11</v>
      </c>
      <c r="B12" s="274" t="s">
        <v>321</v>
      </c>
      <c r="C12" s="274">
        <v>230036</v>
      </c>
      <c r="D12" s="274" t="s">
        <v>321</v>
      </c>
      <c r="E12" s="274" t="s">
        <v>322</v>
      </c>
      <c r="F12" s="274" t="s">
        <v>308</v>
      </c>
    </row>
    <row r="13" spans="1:6">
      <c r="A13" s="274">
        <v>12</v>
      </c>
      <c r="B13" s="274" t="s">
        <v>484</v>
      </c>
      <c r="C13" s="274">
        <v>230039</v>
      </c>
      <c r="D13" s="274" t="s">
        <v>484</v>
      </c>
      <c r="E13" s="274" t="s">
        <v>485</v>
      </c>
      <c r="F13" s="274" t="s">
        <v>308</v>
      </c>
    </row>
    <row r="14" spans="1:6">
      <c r="A14" s="274">
        <v>13</v>
      </c>
      <c r="B14" s="274" t="s">
        <v>412</v>
      </c>
      <c r="C14" s="274">
        <v>230041</v>
      </c>
      <c r="D14" s="274" t="s">
        <v>412</v>
      </c>
      <c r="E14" s="274" t="s">
        <v>413</v>
      </c>
      <c r="F14" s="274" t="s">
        <v>308</v>
      </c>
    </row>
    <row r="15" spans="1:6">
      <c r="A15" s="274">
        <v>14</v>
      </c>
      <c r="B15" s="274" t="s">
        <v>436</v>
      </c>
      <c r="C15" s="274">
        <v>230044</v>
      </c>
      <c r="D15" s="274" t="s">
        <v>436</v>
      </c>
      <c r="E15" s="274" t="s">
        <v>437</v>
      </c>
      <c r="F15" s="274" t="s">
        <v>308</v>
      </c>
    </row>
    <row r="16" spans="1:6">
      <c r="A16" s="274">
        <v>15</v>
      </c>
      <c r="B16" s="274" t="s">
        <v>444</v>
      </c>
      <c r="C16" s="274">
        <v>230045</v>
      </c>
      <c r="D16" s="274" t="s">
        <v>444</v>
      </c>
      <c r="E16" s="274" t="s">
        <v>445</v>
      </c>
      <c r="F16" s="274" t="s">
        <v>308</v>
      </c>
    </row>
    <row r="17" spans="1:6">
      <c r="A17" s="274">
        <v>16</v>
      </c>
      <c r="B17" s="274" t="s">
        <v>448</v>
      </c>
      <c r="C17" s="274">
        <v>230054</v>
      </c>
      <c r="D17" s="274" t="s">
        <v>448</v>
      </c>
      <c r="E17" s="274" t="s">
        <v>449</v>
      </c>
      <c r="F17" s="274" t="s">
        <v>308</v>
      </c>
    </row>
    <row r="18" spans="1:6">
      <c r="A18" s="274">
        <v>17</v>
      </c>
      <c r="B18" s="274" t="s">
        <v>351</v>
      </c>
      <c r="C18" s="274">
        <v>230060</v>
      </c>
      <c r="D18" s="274" t="s">
        <v>351</v>
      </c>
      <c r="E18" s="274" t="s">
        <v>352</v>
      </c>
      <c r="F18" s="274" t="s">
        <v>308</v>
      </c>
    </row>
    <row r="19" spans="1:6">
      <c r="A19" s="274">
        <v>18</v>
      </c>
      <c r="B19" s="274" t="s">
        <v>414</v>
      </c>
      <c r="C19" s="274">
        <v>230067</v>
      </c>
      <c r="D19" s="274" t="s">
        <v>414</v>
      </c>
      <c r="E19" s="274" t="s">
        <v>415</v>
      </c>
      <c r="F19" s="274" t="s">
        <v>308</v>
      </c>
    </row>
    <row r="20" spans="1:6">
      <c r="A20" s="274">
        <v>19</v>
      </c>
      <c r="B20" s="274" t="s">
        <v>347</v>
      </c>
      <c r="C20" s="274">
        <v>230075</v>
      </c>
      <c r="D20" s="274" t="s">
        <v>347</v>
      </c>
      <c r="E20" s="274" t="s">
        <v>348</v>
      </c>
      <c r="F20" s="274" t="s">
        <v>308</v>
      </c>
    </row>
    <row r="21" spans="1:6">
      <c r="A21" s="274">
        <v>20</v>
      </c>
      <c r="B21" s="274" t="s">
        <v>426</v>
      </c>
      <c r="C21" s="274">
        <v>230077</v>
      </c>
      <c r="D21" s="274" t="s">
        <v>426</v>
      </c>
      <c r="E21" s="274" t="s">
        <v>427</v>
      </c>
      <c r="F21" s="274" t="s">
        <v>308</v>
      </c>
    </row>
    <row r="22" spans="1:6">
      <c r="A22" s="274">
        <v>21</v>
      </c>
      <c r="B22" s="274" t="s">
        <v>394</v>
      </c>
      <c r="C22" s="274">
        <v>230083</v>
      </c>
      <c r="D22" s="274" t="s">
        <v>394</v>
      </c>
      <c r="E22" s="274" t="s">
        <v>395</v>
      </c>
      <c r="F22" s="274" t="s">
        <v>308</v>
      </c>
    </row>
    <row r="23" spans="1:6">
      <c r="A23" s="274">
        <v>22</v>
      </c>
      <c r="B23" s="274" t="s">
        <v>400</v>
      </c>
      <c r="C23" s="274">
        <v>230086</v>
      </c>
      <c r="D23" s="274" t="s">
        <v>400</v>
      </c>
      <c r="E23" s="274" t="s">
        <v>401</v>
      </c>
      <c r="F23" s="274" t="s">
        <v>308</v>
      </c>
    </row>
    <row r="24" spans="1:6">
      <c r="A24" s="274">
        <v>23</v>
      </c>
      <c r="B24" s="274" t="s">
        <v>311</v>
      </c>
      <c r="C24" s="274">
        <v>230090</v>
      </c>
      <c r="D24" s="274" t="s">
        <v>311</v>
      </c>
      <c r="E24" s="274" t="s">
        <v>312</v>
      </c>
      <c r="F24" s="274" t="s">
        <v>308</v>
      </c>
    </row>
    <row r="25" spans="1:6">
      <c r="A25" s="274">
        <v>24</v>
      </c>
      <c r="B25" s="274" t="s">
        <v>313</v>
      </c>
      <c r="C25" s="274">
        <v>230091</v>
      </c>
      <c r="D25" s="274" t="s">
        <v>313</v>
      </c>
      <c r="E25" s="274" t="s">
        <v>314</v>
      </c>
      <c r="F25" s="274" t="s">
        <v>308</v>
      </c>
    </row>
    <row r="26" spans="1:6">
      <c r="A26" s="274">
        <v>25</v>
      </c>
      <c r="B26" s="274" t="s">
        <v>361</v>
      </c>
      <c r="C26" s="274">
        <v>230093</v>
      </c>
      <c r="D26" s="274" t="s">
        <v>361</v>
      </c>
      <c r="E26" s="274" t="s">
        <v>362</v>
      </c>
      <c r="F26" s="274" t="s">
        <v>308</v>
      </c>
    </row>
    <row r="27" spans="1:6">
      <c r="A27" s="274">
        <v>26</v>
      </c>
      <c r="B27" s="274" t="s">
        <v>480</v>
      </c>
      <c r="C27" s="274">
        <v>230094</v>
      </c>
      <c r="D27" s="274" t="s">
        <v>480</v>
      </c>
      <c r="E27" s="274" t="s">
        <v>481</v>
      </c>
      <c r="F27" s="274" t="s">
        <v>308</v>
      </c>
    </row>
    <row r="28" spans="1:6">
      <c r="A28" s="274">
        <v>27</v>
      </c>
      <c r="B28" s="274" t="s">
        <v>325</v>
      </c>
      <c r="C28" s="274">
        <v>230095</v>
      </c>
      <c r="D28" s="274" t="s">
        <v>325</v>
      </c>
      <c r="E28" s="274" t="s">
        <v>326</v>
      </c>
      <c r="F28" s="274" t="s">
        <v>308</v>
      </c>
    </row>
    <row r="29" spans="1:6">
      <c r="A29" s="274">
        <v>28</v>
      </c>
      <c r="B29" s="274" t="s">
        <v>476</v>
      </c>
      <c r="C29" s="274">
        <v>230097</v>
      </c>
      <c r="D29" s="274" t="s">
        <v>476</v>
      </c>
      <c r="E29" s="274" t="s">
        <v>477</v>
      </c>
      <c r="F29" s="274" t="s">
        <v>308</v>
      </c>
    </row>
    <row r="30" spans="1:6">
      <c r="A30" s="274">
        <v>29</v>
      </c>
      <c r="B30" s="274" t="s">
        <v>384</v>
      </c>
      <c r="C30" s="274">
        <v>230099</v>
      </c>
      <c r="D30" s="274" t="s">
        <v>384</v>
      </c>
      <c r="E30" s="274" t="s">
        <v>385</v>
      </c>
      <c r="F30" s="274" t="s">
        <v>308</v>
      </c>
    </row>
    <row r="31" spans="1:6">
      <c r="A31" s="274">
        <v>30</v>
      </c>
      <c r="B31" s="274" t="s">
        <v>438</v>
      </c>
      <c r="C31" s="274">
        <v>230108</v>
      </c>
      <c r="D31" s="274" t="s">
        <v>438</v>
      </c>
      <c r="E31" s="274" t="s">
        <v>439</v>
      </c>
      <c r="F31" s="274" t="s">
        <v>308</v>
      </c>
    </row>
    <row r="32" spans="1:6">
      <c r="A32" s="274">
        <v>31</v>
      </c>
      <c r="B32" s="274" t="s">
        <v>359</v>
      </c>
      <c r="C32" s="274">
        <v>230115</v>
      </c>
      <c r="D32" s="274" t="s">
        <v>359</v>
      </c>
      <c r="E32" s="274" t="s">
        <v>360</v>
      </c>
      <c r="F32" s="274" t="s">
        <v>308</v>
      </c>
    </row>
    <row r="33" spans="1:6">
      <c r="A33" s="274">
        <v>32</v>
      </c>
      <c r="B33" s="274" t="s">
        <v>388</v>
      </c>
      <c r="C33" s="274">
        <v>230123</v>
      </c>
      <c r="D33" s="274" t="s">
        <v>388</v>
      </c>
      <c r="E33" s="274" t="s">
        <v>389</v>
      </c>
      <c r="F33" s="274" t="s">
        <v>308</v>
      </c>
    </row>
    <row r="34" spans="1:6">
      <c r="A34" s="274">
        <v>33</v>
      </c>
      <c r="B34" s="274" t="s">
        <v>317</v>
      </c>
      <c r="C34" s="274">
        <v>230124</v>
      </c>
      <c r="D34" s="274" t="s">
        <v>317</v>
      </c>
      <c r="E34" s="274" t="s">
        <v>318</v>
      </c>
      <c r="F34" s="274" t="s">
        <v>308</v>
      </c>
    </row>
    <row r="35" spans="1:6">
      <c r="A35" s="274">
        <v>34</v>
      </c>
      <c r="B35" s="274" t="s">
        <v>368</v>
      </c>
      <c r="C35" s="274">
        <v>230139</v>
      </c>
      <c r="D35" s="274" t="s">
        <v>368</v>
      </c>
      <c r="E35" s="274" t="s">
        <v>369</v>
      </c>
      <c r="F35" s="274" t="s">
        <v>308</v>
      </c>
    </row>
    <row r="36" spans="1:6">
      <c r="A36" s="274">
        <v>35</v>
      </c>
      <c r="B36" s="274" t="s">
        <v>440</v>
      </c>
      <c r="C36" s="274">
        <v>230142</v>
      </c>
      <c r="D36" s="274" t="s">
        <v>440</v>
      </c>
      <c r="E36" s="274" t="s">
        <v>441</v>
      </c>
      <c r="F36" s="274" t="s">
        <v>308</v>
      </c>
    </row>
    <row r="37" spans="1:6">
      <c r="A37" s="274">
        <v>36</v>
      </c>
      <c r="B37" s="274" t="s">
        <v>376</v>
      </c>
      <c r="C37" s="274">
        <v>230154</v>
      </c>
      <c r="D37" s="274" t="s">
        <v>376</v>
      </c>
      <c r="E37" s="274" t="s">
        <v>377</v>
      </c>
      <c r="F37" s="274" t="s">
        <v>308</v>
      </c>
    </row>
    <row r="38" spans="1:6">
      <c r="A38" s="274">
        <v>37</v>
      </c>
      <c r="B38" s="274" t="s">
        <v>309</v>
      </c>
      <c r="C38" s="274">
        <v>230165</v>
      </c>
      <c r="D38" s="274" t="s">
        <v>309</v>
      </c>
      <c r="E38" s="274" t="s">
        <v>310</v>
      </c>
      <c r="F38" s="274" t="s">
        <v>308</v>
      </c>
    </row>
    <row r="39" spans="1:6">
      <c r="A39" s="274">
        <v>38</v>
      </c>
      <c r="B39" s="274" t="s">
        <v>374</v>
      </c>
      <c r="C39" s="274">
        <v>230169</v>
      </c>
      <c r="D39" s="274" t="s">
        <v>374</v>
      </c>
      <c r="E39" s="274" t="s">
        <v>375</v>
      </c>
      <c r="F39" s="274" t="s">
        <v>308</v>
      </c>
    </row>
    <row r="40" spans="1:6">
      <c r="A40" s="274">
        <v>39</v>
      </c>
      <c r="B40" s="274" t="s">
        <v>488</v>
      </c>
      <c r="C40" s="274">
        <v>230175</v>
      </c>
      <c r="D40" s="274" t="s">
        <v>488</v>
      </c>
      <c r="E40" s="274" t="s">
        <v>489</v>
      </c>
      <c r="F40" s="274" t="s">
        <v>308</v>
      </c>
    </row>
    <row r="41" spans="1:6">
      <c r="A41" s="274">
        <v>40</v>
      </c>
      <c r="B41" s="274" t="s">
        <v>422</v>
      </c>
      <c r="C41" s="274">
        <v>230180</v>
      </c>
      <c r="D41" s="274" t="s">
        <v>422</v>
      </c>
      <c r="E41" s="274" t="s">
        <v>423</v>
      </c>
      <c r="F41" s="274" t="s">
        <v>308</v>
      </c>
    </row>
    <row r="42" spans="1:6">
      <c r="A42" s="274">
        <v>41</v>
      </c>
      <c r="B42" s="274" t="s">
        <v>366</v>
      </c>
      <c r="C42" s="274">
        <v>230198</v>
      </c>
      <c r="D42" s="274" t="s">
        <v>366</v>
      </c>
      <c r="E42" s="274" t="s">
        <v>367</v>
      </c>
      <c r="F42" s="274" t="s">
        <v>308</v>
      </c>
    </row>
    <row r="43" spans="1:6">
      <c r="A43" s="274">
        <v>42</v>
      </c>
      <c r="B43" s="274" t="s">
        <v>470</v>
      </c>
      <c r="C43" s="274">
        <v>230200</v>
      </c>
      <c r="D43" s="274" t="s">
        <v>470</v>
      </c>
      <c r="E43" s="274" t="s">
        <v>471</v>
      </c>
      <c r="F43" s="274" t="s">
        <v>308</v>
      </c>
    </row>
    <row r="44" spans="1:6">
      <c r="A44" s="274">
        <v>43</v>
      </c>
      <c r="B44" s="274" t="s">
        <v>339</v>
      </c>
      <c r="C44" s="274">
        <v>230226</v>
      </c>
      <c r="D44" s="274" t="s">
        <v>339</v>
      </c>
      <c r="E44" s="274" t="s">
        <v>340</v>
      </c>
      <c r="F44" s="274" t="s">
        <v>308</v>
      </c>
    </row>
    <row r="45" spans="1:6">
      <c r="A45" s="274">
        <v>44</v>
      </c>
      <c r="B45" s="274" t="s">
        <v>329</v>
      </c>
      <c r="C45" s="274">
        <v>230238</v>
      </c>
      <c r="D45" s="274" t="s">
        <v>329</v>
      </c>
      <c r="E45" s="274" t="s">
        <v>330</v>
      </c>
      <c r="F45" s="274" t="s">
        <v>308</v>
      </c>
    </row>
    <row r="46" spans="1:6">
      <c r="A46" s="274">
        <v>45</v>
      </c>
      <c r="B46" s="274" t="s">
        <v>424</v>
      </c>
      <c r="C46" s="274">
        <v>230252</v>
      </c>
      <c r="D46" s="274" t="s">
        <v>424</v>
      </c>
      <c r="E46" s="274" t="s">
        <v>425</v>
      </c>
      <c r="F46" s="274" t="s">
        <v>308</v>
      </c>
    </row>
    <row r="47" spans="1:6">
      <c r="A47" s="274">
        <v>46</v>
      </c>
      <c r="B47" s="274" t="s">
        <v>450</v>
      </c>
      <c r="C47" s="274">
        <v>230265</v>
      </c>
      <c r="D47" s="274" t="s">
        <v>450</v>
      </c>
      <c r="E47" s="274" t="s">
        <v>451</v>
      </c>
      <c r="F47" s="274" t="s">
        <v>308</v>
      </c>
    </row>
    <row r="48" spans="1:6">
      <c r="A48" s="274">
        <v>47</v>
      </c>
      <c r="B48" s="274" t="s">
        <v>327</v>
      </c>
      <c r="C48" s="274">
        <v>230268</v>
      </c>
      <c r="D48" s="274" t="s">
        <v>327</v>
      </c>
      <c r="E48" s="274" t="s">
        <v>328</v>
      </c>
      <c r="F48" s="274" t="s">
        <v>308</v>
      </c>
    </row>
    <row r="49" spans="1:6">
      <c r="A49" s="274">
        <v>48</v>
      </c>
      <c r="B49" s="274" t="s">
        <v>418</v>
      </c>
      <c r="C49" s="274">
        <v>230272</v>
      </c>
      <c r="D49" s="274" t="s">
        <v>418</v>
      </c>
      <c r="E49" s="274" t="s">
        <v>419</v>
      </c>
      <c r="F49" s="274" t="s">
        <v>308</v>
      </c>
    </row>
    <row r="50" spans="1:6">
      <c r="A50" s="274">
        <v>49</v>
      </c>
      <c r="B50" s="274" t="s">
        <v>454</v>
      </c>
      <c r="C50" s="274">
        <v>230278</v>
      </c>
      <c r="D50" s="274" t="s">
        <v>454</v>
      </c>
      <c r="E50" s="274" t="s">
        <v>455</v>
      </c>
      <c r="F50" s="274" t="s">
        <v>308</v>
      </c>
    </row>
    <row r="51" spans="1:6">
      <c r="A51" s="274">
        <v>50</v>
      </c>
      <c r="B51" s="274" t="s">
        <v>456</v>
      </c>
      <c r="C51" s="274">
        <v>230289</v>
      </c>
      <c r="D51" s="274" t="s">
        <v>456</v>
      </c>
      <c r="E51" s="274" t="s">
        <v>457</v>
      </c>
      <c r="F51" s="274" t="s">
        <v>308</v>
      </c>
    </row>
    <row r="52" spans="1:6">
      <c r="A52" s="274">
        <v>51</v>
      </c>
      <c r="B52" s="274" t="s">
        <v>468</v>
      </c>
      <c r="C52" s="274">
        <v>230315</v>
      </c>
      <c r="D52" s="274" t="s">
        <v>468</v>
      </c>
      <c r="E52" s="274" t="s">
        <v>469</v>
      </c>
      <c r="F52" s="274" t="s">
        <v>308</v>
      </c>
    </row>
    <row r="53" spans="1:6">
      <c r="A53" s="274">
        <v>52</v>
      </c>
      <c r="B53" s="274" t="s">
        <v>396</v>
      </c>
      <c r="C53" s="274">
        <v>230326</v>
      </c>
      <c r="D53" s="274" t="s">
        <v>396</v>
      </c>
      <c r="E53" s="274" t="s">
        <v>397</v>
      </c>
      <c r="F53" s="274" t="s">
        <v>308</v>
      </c>
    </row>
    <row r="54" spans="1:6">
      <c r="A54" s="274">
        <v>53</v>
      </c>
      <c r="B54" s="274" t="s">
        <v>406</v>
      </c>
      <c r="C54" s="274">
        <v>230329</v>
      </c>
      <c r="D54" s="274" t="s">
        <v>406</v>
      </c>
      <c r="E54" s="274" t="s">
        <v>407</v>
      </c>
      <c r="F54" s="274" t="s">
        <v>308</v>
      </c>
    </row>
    <row r="55" spans="1:6">
      <c r="A55" s="274">
        <v>54</v>
      </c>
      <c r="B55" s="274" t="s">
        <v>363</v>
      </c>
      <c r="C55" s="274">
        <v>230338</v>
      </c>
      <c r="D55" s="274" t="s">
        <v>363</v>
      </c>
      <c r="E55" s="274" t="s">
        <v>364</v>
      </c>
      <c r="F55" s="274" t="s">
        <v>308</v>
      </c>
    </row>
    <row r="56" spans="1:6">
      <c r="A56" s="274">
        <v>55</v>
      </c>
      <c r="B56" s="274" t="s">
        <v>372</v>
      </c>
      <c r="C56" s="274">
        <v>230340</v>
      </c>
      <c r="D56" s="274" t="s">
        <v>372</v>
      </c>
      <c r="E56" s="274" t="s">
        <v>373</v>
      </c>
      <c r="F56" s="274" t="s">
        <v>308</v>
      </c>
    </row>
    <row r="57" spans="1:6">
      <c r="A57" s="274">
        <v>56</v>
      </c>
      <c r="B57" s="274" t="s">
        <v>420</v>
      </c>
      <c r="C57" s="274">
        <v>230346</v>
      </c>
      <c r="D57" s="274" t="s">
        <v>420</v>
      </c>
      <c r="E57" s="274" t="s">
        <v>421</v>
      </c>
      <c r="F57" s="274" t="s">
        <v>308</v>
      </c>
    </row>
    <row r="58" spans="1:6">
      <c r="A58" s="274">
        <v>57</v>
      </c>
      <c r="B58" s="274" t="s">
        <v>472</v>
      </c>
      <c r="C58" s="274">
        <v>230353</v>
      </c>
      <c r="D58" s="274" t="s">
        <v>472</v>
      </c>
      <c r="E58" s="274" t="s">
        <v>473</v>
      </c>
      <c r="F58" s="274" t="s">
        <v>308</v>
      </c>
    </row>
    <row r="59" spans="1:6">
      <c r="A59" s="274">
        <v>58</v>
      </c>
      <c r="B59" s="274" t="s">
        <v>402</v>
      </c>
      <c r="C59" s="274">
        <v>230354</v>
      </c>
      <c r="D59" s="274" t="s">
        <v>402</v>
      </c>
      <c r="E59" s="274" t="s">
        <v>403</v>
      </c>
      <c r="F59" s="274" t="s">
        <v>308</v>
      </c>
    </row>
    <row r="60" spans="1:6">
      <c r="A60" s="274">
        <v>59</v>
      </c>
      <c r="B60" s="274" t="s">
        <v>341</v>
      </c>
      <c r="C60" s="274">
        <v>230355</v>
      </c>
      <c r="D60" s="274" t="s">
        <v>341</v>
      </c>
      <c r="E60" s="274" t="s">
        <v>342</v>
      </c>
      <c r="F60" s="274" t="s">
        <v>308</v>
      </c>
    </row>
    <row r="61" spans="1:6">
      <c r="A61" s="274">
        <v>60</v>
      </c>
      <c r="B61" s="274" t="s">
        <v>490</v>
      </c>
      <c r="C61" s="274">
        <v>230356</v>
      </c>
      <c r="D61" s="274" t="s">
        <v>490</v>
      </c>
      <c r="E61" s="274" t="s">
        <v>491</v>
      </c>
      <c r="F61" s="274" t="s">
        <v>308</v>
      </c>
    </row>
    <row r="62" spans="1:6">
      <c r="A62" s="274">
        <v>61</v>
      </c>
      <c r="B62" s="274" t="s">
        <v>486</v>
      </c>
      <c r="C62" s="274">
        <v>230365</v>
      </c>
      <c r="D62" s="274" t="s">
        <v>486</v>
      </c>
      <c r="E62" s="274" t="s">
        <v>487</v>
      </c>
      <c r="F62" s="274" t="s">
        <v>308</v>
      </c>
    </row>
    <row r="63" spans="1:6">
      <c r="A63" s="274">
        <v>62</v>
      </c>
      <c r="B63" s="274" t="s">
        <v>315</v>
      </c>
      <c r="C63" s="274">
        <v>230366</v>
      </c>
      <c r="D63" s="274" t="s">
        <v>315</v>
      </c>
      <c r="E63" s="274" t="s">
        <v>316</v>
      </c>
      <c r="F63" s="274" t="s">
        <v>308</v>
      </c>
    </row>
    <row r="64" spans="1:6">
      <c r="A64" s="274">
        <v>63</v>
      </c>
      <c r="B64" s="274" t="s">
        <v>392</v>
      </c>
      <c r="C64" s="274">
        <v>230368</v>
      </c>
      <c r="D64" s="274" t="s">
        <v>392</v>
      </c>
      <c r="E64" s="274" t="s">
        <v>393</v>
      </c>
      <c r="F64" s="274" t="s">
        <v>308</v>
      </c>
    </row>
    <row r="65" spans="1:6">
      <c r="A65" s="274">
        <v>64</v>
      </c>
      <c r="B65" s="274" t="s">
        <v>343</v>
      </c>
      <c r="C65" s="274">
        <v>230372</v>
      </c>
      <c r="D65" s="274" t="s">
        <v>343</v>
      </c>
      <c r="E65" s="274" t="s">
        <v>344</v>
      </c>
      <c r="F65" s="274" t="s">
        <v>308</v>
      </c>
    </row>
    <row r="66" spans="1:6">
      <c r="A66" s="274">
        <v>65</v>
      </c>
      <c r="B66" s="274" t="s">
        <v>428</v>
      </c>
      <c r="C66" s="274">
        <v>230374</v>
      </c>
      <c r="D66" s="274" t="s">
        <v>428</v>
      </c>
      <c r="E66" s="274" t="s">
        <v>429</v>
      </c>
      <c r="F66" s="274" t="s">
        <v>308</v>
      </c>
    </row>
    <row r="67" spans="1:6">
      <c r="A67" s="274">
        <v>66</v>
      </c>
      <c r="B67" s="274" t="s">
        <v>355</v>
      </c>
      <c r="C67" s="274">
        <v>230384</v>
      </c>
      <c r="D67" s="274" t="s">
        <v>355</v>
      </c>
      <c r="E67" s="274" t="s">
        <v>356</v>
      </c>
      <c r="F67" s="274" t="s">
        <v>308</v>
      </c>
    </row>
    <row r="68" spans="1:6">
      <c r="A68" s="274">
        <v>67</v>
      </c>
      <c r="B68" s="274" t="s">
        <v>442</v>
      </c>
      <c r="C68" s="274">
        <v>230385</v>
      </c>
      <c r="D68" s="274" t="s">
        <v>442</v>
      </c>
      <c r="E68" s="274" t="s">
        <v>443</v>
      </c>
      <c r="F68" s="274" t="s">
        <v>308</v>
      </c>
    </row>
    <row r="69" spans="1:6">
      <c r="A69" s="274">
        <v>68</v>
      </c>
      <c r="B69" s="274" t="s">
        <v>434</v>
      </c>
      <c r="C69" s="274">
        <v>230388</v>
      </c>
      <c r="D69" s="274" t="s">
        <v>434</v>
      </c>
      <c r="E69" s="274" t="s">
        <v>435</v>
      </c>
      <c r="F69" s="274" t="s">
        <v>308</v>
      </c>
    </row>
    <row r="70" spans="1:6">
      <c r="A70" s="274">
        <v>69</v>
      </c>
      <c r="B70" s="274" t="s">
        <v>496</v>
      </c>
      <c r="C70" s="274">
        <v>230390</v>
      </c>
      <c r="D70" s="274" t="s">
        <v>496</v>
      </c>
      <c r="E70" s="274" t="s">
        <v>497</v>
      </c>
      <c r="F70" s="274" t="s">
        <v>308</v>
      </c>
    </row>
    <row r="71" spans="1:6">
      <c r="A71" s="274">
        <v>70</v>
      </c>
      <c r="B71" s="274" t="s">
        <v>462</v>
      </c>
      <c r="C71" s="274">
        <v>230393</v>
      </c>
      <c r="D71" s="274" t="s">
        <v>462</v>
      </c>
      <c r="E71" s="274" t="s">
        <v>463</v>
      </c>
      <c r="F71" s="274" t="s">
        <v>308</v>
      </c>
    </row>
    <row r="72" spans="1:6">
      <c r="A72" s="274">
        <v>71</v>
      </c>
      <c r="B72" s="274" t="s">
        <v>349</v>
      </c>
      <c r="C72" s="274">
        <v>230394</v>
      </c>
      <c r="D72" s="274" t="s">
        <v>349</v>
      </c>
      <c r="E72" s="274" t="s">
        <v>350</v>
      </c>
      <c r="F72" s="274" t="s">
        <v>308</v>
      </c>
    </row>
    <row r="73" spans="1:6">
      <c r="A73" s="274">
        <v>72</v>
      </c>
      <c r="B73" s="274" t="s">
        <v>478</v>
      </c>
      <c r="C73" s="274">
        <v>230397</v>
      </c>
      <c r="D73" s="274" t="s">
        <v>478</v>
      </c>
      <c r="E73" s="274" t="s">
        <v>479</v>
      </c>
      <c r="F73" s="274" t="s">
        <v>308</v>
      </c>
    </row>
    <row r="74" spans="1:6">
      <c r="A74" s="274">
        <v>73</v>
      </c>
      <c r="B74" s="274" t="s">
        <v>464</v>
      </c>
      <c r="C74" s="274">
        <v>230398</v>
      </c>
      <c r="D74" s="274" t="s">
        <v>464</v>
      </c>
      <c r="E74" s="274" t="s">
        <v>465</v>
      </c>
      <c r="F74" s="274" t="s">
        <v>308</v>
      </c>
    </row>
    <row r="75" spans="1:6">
      <c r="A75" s="274">
        <v>74</v>
      </c>
      <c r="B75" s="274" t="s">
        <v>494</v>
      </c>
      <c r="C75" s="274">
        <v>230399</v>
      </c>
      <c r="D75" s="274" t="s">
        <v>494</v>
      </c>
      <c r="E75" s="274" t="s">
        <v>495</v>
      </c>
      <c r="F75" s="274" t="s">
        <v>308</v>
      </c>
    </row>
    <row r="76" spans="1:6">
      <c r="A76" s="274">
        <v>75</v>
      </c>
      <c r="B76" s="274" t="s">
        <v>323</v>
      </c>
      <c r="C76" s="274">
        <v>230403</v>
      </c>
      <c r="D76" s="274" t="s">
        <v>323</v>
      </c>
      <c r="E76" s="274" t="s">
        <v>324</v>
      </c>
      <c r="F76" s="274" t="s">
        <v>308</v>
      </c>
    </row>
    <row r="77" spans="1:6">
      <c r="A77" s="274">
        <v>76</v>
      </c>
      <c r="B77" s="274" t="s">
        <v>430</v>
      </c>
      <c r="C77" s="274">
        <v>230406</v>
      </c>
      <c r="D77" s="274" t="s">
        <v>430</v>
      </c>
      <c r="E77" s="274" t="s">
        <v>431</v>
      </c>
      <c r="F77" s="274" t="s">
        <v>308</v>
      </c>
    </row>
    <row r="78" spans="1:6">
      <c r="A78" s="274">
        <v>77</v>
      </c>
      <c r="B78" s="274" t="s">
        <v>458</v>
      </c>
      <c r="C78" s="274">
        <v>230407</v>
      </c>
      <c r="D78" s="274" t="s">
        <v>458</v>
      </c>
      <c r="E78" s="274" t="s">
        <v>459</v>
      </c>
      <c r="F78" s="274" t="s">
        <v>308</v>
      </c>
    </row>
    <row r="79" spans="1:6">
      <c r="A79" s="274">
        <v>78</v>
      </c>
      <c r="B79" s="274" t="s">
        <v>452</v>
      </c>
      <c r="C79" s="274">
        <v>230411</v>
      </c>
      <c r="D79" s="274" t="s">
        <v>452</v>
      </c>
      <c r="E79" s="274" t="s">
        <v>453</v>
      </c>
      <c r="F79" s="274" t="s">
        <v>308</v>
      </c>
    </row>
    <row r="80" spans="1:6">
      <c r="A80" s="274">
        <v>79</v>
      </c>
      <c r="B80" s="274" t="s">
        <v>446</v>
      </c>
      <c r="C80" s="274">
        <v>230413</v>
      </c>
      <c r="D80" s="274" t="s">
        <v>446</v>
      </c>
      <c r="E80" s="274" t="s">
        <v>447</v>
      </c>
      <c r="F80" s="274" t="s">
        <v>308</v>
      </c>
    </row>
    <row r="81" spans="1:6">
      <c r="A81" s="274">
        <v>80</v>
      </c>
      <c r="B81" s="274" t="s">
        <v>378</v>
      </c>
      <c r="C81" s="274">
        <v>230416</v>
      </c>
      <c r="D81" s="274" t="s">
        <v>378</v>
      </c>
      <c r="E81" s="274" t="s">
        <v>379</v>
      </c>
      <c r="F81" s="274" t="s">
        <v>308</v>
      </c>
    </row>
    <row r="82" spans="1:6">
      <c r="A82" s="274">
        <v>81</v>
      </c>
      <c r="B82" s="274" t="s">
        <v>345</v>
      </c>
      <c r="C82" s="274">
        <v>230424</v>
      </c>
      <c r="D82" s="274" t="s">
        <v>345</v>
      </c>
      <c r="E82" s="274" t="s">
        <v>346</v>
      </c>
      <c r="F82" s="274" t="s">
        <v>308</v>
      </c>
    </row>
    <row r="83" spans="1:6">
      <c r="A83" s="274">
        <v>82</v>
      </c>
      <c r="B83" s="274" t="s">
        <v>357</v>
      </c>
      <c r="C83" s="274">
        <v>230425</v>
      </c>
      <c r="D83" s="274" t="s">
        <v>357</v>
      </c>
      <c r="E83" s="274" t="s">
        <v>358</v>
      </c>
      <c r="F83" s="274" t="s">
        <v>308</v>
      </c>
    </row>
    <row r="84" spans="1:6">
      <c r="A84" s="274">
        <v>83</v>
      </c>
      <c r="B84" s="274" t="s">
        <v>502</v>
      </c>
      <c r="C84" s="274">
        <v>230426</v>
      </c>
      <c r="D84" s="274" t="s">
        <v>502</v>
      </c>
      <c r="E84" s="274" t="s">
        <v>503</v>
      </c>
      <c r="F84" s="274" t="s">
        <v>308</v>
      </c>
    </row>
    <row r="85" spans="1:6">
      <c r="A85" s="274">
        <v>84</v>
      </c>
      <c r="B85" s="274" t="s">
        <v>306</v>
      </c>
      <c r="C85" s="274">
        <v>230431</v>
      </c>
      <c r="D85" s="274" t="s">
        <v>306</v>
      </c>
      <c r="E85" s="274" t="s">
        <v>307</v>
      </c>
      <c r="F85" s="274" t="s">
        <v>308</v>
      </c>
    </row>
    <row r="86" spans="1:6">
      <c r="A86" s="274">
        <v>85</v>
      </c>
      <c r="B86" s="274" t="s">
        <v>432</v>
      </c>
      <c r="C86" s="274">
        <v>230432</v>
      </c>
      <c r="D86" s="274" t="s">
        <v>432</v>
      </c>
      <c r="E86" s="274" t="s">
        <v>433</v>
      </c>
      <c r="F86" s="274" t="s">
        <v>308</v>
      </c>
    </row>
    <row r="87" spans="1:6">
      <c r="A87" s="274">
        <v>86</v>
      </c>
      <c r="B87" s="274" t="s">
        <v>365</v>
      </c>
      <c r="C87" s="274">
        <v>230435</v>
      </c>
      <c r="D87" s="274" t="s">
        <v>365</v>
      </c>
      <c r="E87" s="274" t="s">
        <v>365</v>
      </c>
      <c r="F87" s="274" t="s">
        <v>308</v>
      </c>
    </row>
    <row r="88" spans="1:6">
      <c r="A88" s="274">
        <v>87</v>
      </c>
      <c r="B88" s="274" t="s">
        <v>504</v>
      </c>
      <c r="C88" s="274">
        <v>230436</v>
      </c>
      <c r="D88" s="274" t="s">
        <v>504</v>
      </c>
      <c r="E88" s="274" t="s">
        <v>505</v>
      </c>
      <c r="F88" s="274" t="s">
        <v>308</v>
      </c>
    </row>
    <row r="89" spans="1:6">
      <c r="A89" s="274">
        <v>88</v>
      </c>
      <c r="B89" s="274" t="s">
        <v>370</v>
      </c>
      <c r="C89" s="274">
        <v>230437</v>
      </c>
      <c r="D89" s="274" t="s">
        <v>370</v>
      </c>
      <c r="E89" s="274" t="s">
        <v>371</v>
      </c>
      <c r="F89" s="274" t="s">
        <v>308</v>
      </c>
    </row>
    <row r="90" spans="1:6">
      <c r="A90" s="274">
        <v>89</v>
      </c>
      <c r="B90" s="274" t="s">
        <v>390</v>
      </c>
      <c r="C90" s="274">
        <v>230438</v>
      </c>
      <c r="D90" s="274" t="s">
        <v>390</v>
      </c>
      <c r="E90" s="274" t="s">
        <v>391</v>
      </c>
      <c r="F90" s="274" t="s">
        <v>308</v>
      </c>
    </row>
    <row r="91" spans="1:6">
      <c r="A91" s="274">
        <v>90</v>
      </c>
      <c r="B91" s="274" t="s">
        <v>353</v>
      </c>
      <c r="C91" s="274">
        <v>230440</v>
      </c>
      <c r="D91" s="274" t="s">
        <v>353</v>
      </c>
      <c r="E91" s="274" t="s">
        <v>354</v>
      </c>
      <c r="F91" s="274" t="s">
        <v>308</v>
      </c>
    </row>
    <row r="92" spans="1:6">
      <c r="A92" s="274">
        <v>91</v>
      </c>
      <c r="B92" s="274" t="s">
        <v>337</v>
      </c>
      <c r="C92" s="274">
        <v>230442</v>
      </c>
      <c r="D92" s="274" t="s">
        <v>337</v>
      </c>
      <c r="E92" s="274" t="s">
        <v>338</v>
      </c>
      <c r="F92" s="274" t="s">
        <v>308</v>
      </c>
    </row>
    <row r="93" spans="1:6">
      <c r="A93" s="274">
        <v>92</v>
      </c>
      <c r="B93" s="274" t="s">
        <v>382</v>
      </c>
      <c r="C93" s="274">
        <v>230443</v>
      </c>
      <c r="D93" s="274" t="s">
        <v>382</v>
      </c>
      <c r="E93" s="274" t="s">
        <v>383</v>
      </c>
      <c r="F93" s="274" t="s">
        <v>308</v>
      </c>
    </row>
    <row r="94" spans="1:6">
      <c r="A94" s="274">
        <v>93</v>
      </c>
      <c r="B94" s="274" t="s">
        <v>386</v>
      </c>
      <c r="C94" s="274">
        <v>230445</v>
      </c>
      <c r="D94" s="274" t="s">
        <v>386</v>
      </c>
      <c r="E94" s="274" t="s">
        <v>387</v>
      </c>
      <c r="F94" s="274" t="s">
        <v>308</v>
      </c>
    </row>
    <row r="95" spans="1:6">
      <c r="A95" s="274">
        <v>94</v>
      </c>
      <c r="B95" s="274" t="s">
        <v>498</v>
      </c>
      <c r="C95" s="274">
        <v>230447</v>
      </c>
      <c r="D95" s="274" t="s">
        <v>498</v>
      </c>
      <c r="E95" s="274" t="s">
        <v>499</v>
      </c>
      <c r="F95" s="274" t="s">
        <v>308</v>
      </c>
    </row>
    <row r="96" spans="1:6">
      <c r="A96" s="274">
        <v>95</v>
      </c>
      <c r="B96" s="274" t="s">
        <v>500</v>
      </c>
      <c r="C96" s="274">
        <v>230448</v>
      </c>
      <c r="D96" s="274" t="s">
        <v>500</v>
      </c>
      <c r="E96" s="274" t="s">
        <v>501</v>
      </c>
      <c r="F96" s="274" t="s">
        <v>308</v>
      </c>
    </row>
    <row r="97" spans="1:6">
      <c r="A97" s="274">
        <v>96</v>
      </c>
      <c r="B97" s="274" t="s">
        <v>380</v>
      </c>
      <c r="C97" s="274">
        <v>230449</v>
      </c>
      <c r="D97" s="274" t="s">
        <v>380</v>
      </c>
      <c r="E97" s="274" t="s">
        <v>381</v>
      </c>
      <c r="F97" s="274" t="s">
        <v>308</v>
      </c>
    </row>
    <row r="98" spans="1:6">
      <c r="A98" s="274">
        <v>97</v>
      </c>
      <c r="B98" s="274" t="s">
        <v>492</v>
      </c>
      <c r="C98" s="274">
        <v>230450</v>
      </c>
      <c r="D98" s="274" t="s">
        <v>492</v>
      </c>
      <c r="E98" s="274" t="s">
        <v>493</v>
      </c>
      <c r="F98" s="274" t="s">
        <v>308</v>
      </c>
    </row>
    <row r="99" spans="1:6">
      <c r="A99" s="274">
        <v>98</v>
      </c>
      <c r="B99" s="274" t="s">
        <v>466</v>
      </c>
      <c r="C99" s="274">
        <v>230451</v>
      </c>
      <c r="D99" s="274" t="s">
        <v>466</v>
      </c>
      <c r="E99" s="274" t="s">
        <v>467</v>
      </c>
      <c r="F99" s="274" t="s">
        <v>308</v>
      </c>
    </row>
    <row r="100" spans="1:6">
      <c r="A100" s="274">
        <v>99</v>
      </c>
      <c r="B100" s="274" t="s">
        <v>482</v>
      </c>
      <c r="C100" s="274">
        <v>230453</v>
      </c>
      <c r="D100" s="274" t="s">
        <v>482</v>
      </c>
      <c r="E100" s="274" t="s">
        <v>483</v>
      </c>
      <c r="F100" s="274" t="s">
        <v>308</v>
      </c>
    </row>
    <row r="101" spans="1:6">
      <c r="A101" s="274">
        <v>100</v>
      </c>
      <c r="B101" s="274" t="s">
        <v>410</v>
      </c>
      <c r="C101" s="274">
        <v>230455</v>
      </c>
      <c r="D101" s="274" t="s">
        <v>410</v>
      </c>
      <c r="E101" s="274" t="s">
        <v>411</v>
      </c>
      <c r="F101" s="274" t="s">
        <v>308</v>
      </c>
    </row>
  </sheetData>
  <sheetProtection password="CD83" sheet="1" objects="1" scenarios="1"/>
  <sortState ref="B2:E101">
    <sortCondition ref="C2:C101"/>
  </sortState>
  <phoneticPr fontId="41"/>
  <pageMargins left="0.7" right="0.7" top="0.75" bottom="0.75" header="0.3" footer="0.3"/>
  <drawing r:id="rId1"/>
  <legacyDrawing r:id="rId2"/>
  <controls>
    <mc:AlternateContent xmlns:mc="http://schemas.openxmlformats.org/markup-compatibility/2006">
      <mc:Choice Requires="x14">
        <control shapeId="15361" r:id="rId3" name="CommandButton1">
          <controlPr defaultSize="0" autoLine="0" r:id="rId4">
            <anchor moveWithCells="1">
              <from>
                <xdr:col>6</xdr:col>
                <xdr:colOff>266700</xdr:colOff>
                <xdr:row>0</xdr:row>
                <xdr:rowOff>152400</xdr:rowOff>
              </from>
              <to>
                <xdr:col>9</xdr:col>
                <xdr:colOff>297180</xdr:colOff>
                <xdr:row>0</xdr:row>
                <xdr:rowOff>548640</xdr:rowOff>
              </to>
            </anchor>
          </controlPr>
        </control>
      </mc:Choice>
      <mc:Fallback>
        <control shapeId="15361" r:id="rId3" name="Command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X112"/>
  <sheetViews>
    <sheetView zoomScaleNormal="100" workbookViewId="0">
      <pane ySplit="12" topLeftCell="A58" activePane="bottomLeft" state="frozenSplit"/>
      <selection pane="bottomLeft" activeCell="B11" sqref="B11:E11"/>
    </sheetView>
  </sheetViews>
  <sheetFormatPr defaultColWidth="9" defaultRowHeight="16.2"/>
  <cols>
    <col min="1" max="1" width="5.77734375" style="2" customWidth="1"/>
    <col min="2" max="2" width="16.109375" style="2" customWidth="1"/>
    <col min="3" max="3" width="5.77734375" style="2" customWidth="1"/>
    <col min="4" max="4" width="16.109375" style="2" customWidth="1"/>
    <col min="5" max="5" width="5.77734375" style="2" customWidth="1"/>
    <col min="6" max="6" width="16.109375" style="2" customWidth="1"/>
    <col min="7" max="7" width="5.77734375" style="2" customWidth="1"/>
    <col min="8" max="8" width="16.109375" style="2" customWidth="1"/>
    <col min="9" max="9" width="4.44140625" style="2" customWidth="1"/>
    <col min="10" max="10" width="16.109375" style="2" customWidth="1"/>
    <col min="11" max="11" width="9" style="2" customWidth="1"/>
    <col min="12" max="12" width="9" style="2" hidden="1" customWidth="1"/>
    <col min="13" max="13" width="25.44140625" style="2" hidden="1" customWidth="1"/>
    <col min="14" max="14" width="11.6640625" style="2" hidden="1" customWidth="1"/>
    <col min="15" max="20" width="9" style="2" hidden="1" customWidth="1"/>
    <col min="21" max="23" width="9" style="2"/>
    <col min="24" max="24" width="9" style="276"/>
    <col min="25" max="256" width="9" style="2"/>
    <col min="257" max="257" width="5.77734375" style="2" customWidth="1"/>
    <col min="258" max="258" width="16.109375" style="2" customWidth="1"/>
    <col min="259" max="259" width="5.77734375" style="2" customWidth="1"/>
    <col min="260" max="260" width="16.109375" style="2" customWidth="1"/>
    <col min="261" max="261" width="5.77734375" style="2" customWidth="1"/>
    <col min="262" max="262" width="16.109375" style="2" customWidth="1"/>
    <col min="263" max="263" width="5.77734375" style="2" customWidth="1"/>
    <col min="264" max="264" width="16.109375" style="2" customWidth="1"/>
    <col min="265" max="265" width="4.44140625" style="2" customWidth="1"/>
    <col min="266" max="266" width="16.109375" style="2" customWidth="1"/>
    <col min="267" max="267" width="9" style="2" customWidth="1"/>
    <col min="268" max="276" width="0" style="2" hidden="1" customWidth="1"/>
    <col min="277" max="512" width="9" style="2"/>
    <col min="513" max="513" width="5.77734375" style="2" customWidth="1"/>
    <col min="514" max="514" width="16.109375" style="2" customWidth="1"/>
    <col min="515" max="515" width="5.77734375" style="2" customWidth="1"/>
    <col min="516" max="516" width="16.109375" style="2" customWidth="1"/>
    <col min="517" max="517" width="5.77734375" style="2" customWidth="1"/>
    <col min="518" max="518" width="16.109375" style="2" customWidth="1"/>
    <col min="519" max="519" width="5.77734375" style="2" customWidth="1"/>
    <col min="520" max="520" width="16.109375" style="2" customWidth="1"/>
    <col min="521" max="521" width="4.44140625" style="2" customWidth="1"/>
    <col min="522" max="522" width="16.109375" style="2" customWidth="1"/>
    <col min="523" max="523" width="9" style="2" customWidth="1"/>
    <col min="524" max="532" width="0" style="2" hidden="1" customWidth="1"/>
    <col min="533" max="768" width="9" style="2"/>
    <col min="769" max="769" width="5.77734375" style="2" customWidth="1"/>
    <col min="770" max="770" width="16.109375" style="2" customWidth="1"/>
    <col min="771" max="771" width="5.77734375" style="2" customWidth="1"/>
    <col min="772" max="772" width="16.109375" style="2" customWidth="1"/>
    <col min="773" max="773" width="5.77734375" style="2" customWidth="1"/>
    <col min="774" max="774" width="16.109375" style="2" customWidth="1"/>
    <col min="775" max="775" width="5.77734375" style="2" customWidth="1"/>
    <col min="776" max="776" width="16.109375" style="2" customWidth="1"/>
    <col min="777" max="777" width="4.44140625" style="2" customWidth="1"/>
    <col min="778" max="778" width="16.109375" style="2" customWidth="1"/>
    <col min="779" max="779" width="9" style="2" customWidth="1"/>
    <col min="780" max="788" width="0" style="2" hidden="1" customWidth="1"/>
    <col min="789" max="1024" width="9" style="2"/>
    <col min="1025" max="1025" width="5.77734375" style="2" customWidth="1"/>
    <col min="1026" max="1026" width="16.109375" style="2" customWidth="1"/>
    <col min="1027" max="1027" width="5.77734375" style="2" customWidth="1"/>
    <col min="1028" max="1028" width="16.109375" style="2" customWidth="1"/>
    <col min="1029" max="1029" width="5.77734375" style="2" customWidth="1"/>
    <col min="1030" max="1030" width="16.109375" style="2" customWidth="1"/>
    <col min="1031" max="1031" width="5.77734375" style="2" customWidth="1"/>
    <col min="1032" max="1032" width="16.109375" style="2" customWidth="1"/>
    <col min="1033" max="1033" width="4.44140625" style="2" customWidth="1"/>
    <col min="1034" max="1034" width="16.109375" style="2" customWidth="1"/>
    <col min="1035" max="1035" width="9" style="2" customWidth="1"/>
    <col min="1036" max="1044" width="0" style="2" hidden="1" customWidth="1"/>
    <col min="1045" max="1280" width="9" style="2"/>
    <col min="1281" max="1281" width="5.77734375" style="2" customWidth="1"/>
    <col min="1282" max="1282" width="16.109375" style="2" customWidth="1"/>
    <col min="1283" max="1283" width="5.77734375" style="2" customWidth="1"/>
    <col min="1284" max="1284" width="16.109375" style="2" customWidth="1"/>
    <col min="1285" max="1285" width="5.77734375" style="2" customWidth="1"/>
    <col min="1286" max="1286" width="16.109375" style="2" customWidth="1"/>
    <col min="1287" max="1287" width="5.77734375" style="2" customWidth="1"/>
    <col min="1288" max="1288" width="16.109375" style="2" customWidth="1"/>
    <col min="1289" max="1289" width="4.44140625" style="2" customWidth="1"/>
    <col min="1290" max="1290" width="16.109375" style="2" customWidth="1"/>
    <col min="1291" max="1291" width="9" style="2" customWidth="1"/>
    <col min="1292" max="1300" width="0" style="2" hidden="1" customWidth="1"/>
    <col min="1301" max="1536" width="9" style="2"/>
    <col min="1537" max="1537" width="5.77734375" style="2" customWidth="1"/>
    <col min="1538" max="1538" width="16.109375" style="2" customWidth="1"/>
    <col min="1539" max="1539" width="5.77734375" style="2" customWidth="1"/>
    <col min="1540" max="1540" width="16.109375" style="2" customWidth="1"/>
    <col min="1541" max="1541" width="5.77734375" style="2" customWidth="1"/>
    <col min="1542" max="1542" width="16.109375" style="2" customWidth="1"/>
    <col min="1543" max="1543" width="5.77734375" style="2" customWidth="1"/>
    <col min="1544" max="1544" width="16.109375" style="2" customWidth="1"/>
    <col min="1545" max="1545" width="4.44140625" style="2" customWidth="1"/>
    <col min="1546" max="1546" width="16.109375" style="2" customWidth="1"/>
    <col min="1547" max="1547" width="9" style="2" customWidth="1"/>
    <col min="1548" max="1556" width="0" style="2" hidden="1" customWidth="1"/>
    <col min="1557" max="1792" width="9" style="2"/>
    <col min="1793" max="1793" width="5.77734375" style="2" customWidth="1"/>
    <col min="1794" max="1794" width="16.109375" style="2" customWidth="1"/>
    <col min="1795" max="1795" width="5.77734375" style="2" customWidth="1"/>
    <col min="1796" max="1796" width="16.109375" style="2" customWidth="1"/>
    <col min="1797" max="1797" width="5.77734375" style="2" customWidth="1"/>
    <col min="1798" max="1798" width="16.109375" style="2" customWidth="1"/>
    <col min="1799" max="1799" width="5.77734375" style="2" customWidth="1"/>
    <col min="1800" max="1800" width="16.109375" style="2" customWidth="1"/>
    <col min="1801" max="1801" width="4.44140625" style="2" customWidth="1"/>
    <col min="1802" max="1802" width="16.109375" style="2" customWidth="1"/>
    <col min="1803" max="1803" width="9" style="2" customWidth="1"/>
    <col min="1804" max="1812" width="0" style="2" hidden="1" customWidth="1"/>
    <col min="1813" max="2048" width="9" style="2"/>
    <col min="2049" max="2049" width="5.77734375" style="2" customWidth="1"/>
    <col min="2050" max="2050" width="16.109375" style="2" customWidth="1"/>
    <col min="2051" max="2051" width="5.77734375" style="2" customWidth="1"/>
    <col min="2052" max="2052" width="16.109375" style="2" customWidth="1"/>
    <col min="2053" max="2053" width="5.77734375" style="2" customWidth="1"/>
    <col min="2054" max="2054" width="16.109375" style="2" customWidth="1"/>
    <col min="2055" max="2055" width="5.77734375" style="2" customWidth="1"/>
    <col min="2056" max="2056" width="16.109375" style="2" customWidth="1"/>
    <col min="2057" max="2057" width="4.44140625" style="2" customWidth="1"/>
    <col min="2058" max="2058" width="16.109375" style="2" customWidth="1"/>
    <col min="2059" max="2059" width="9" style="2" customWidth="1"/>
    <col min="2060" max="2068" width="0" style="2" hidden="1" customWidth="1"/>
    <col min="2069" max="2304" width="9" style="2"/>
    <col min="2305" max="2305" width="5.77734375" style="2" customWidth="1"/>
    <col min="2306" max="2306" width="16.109375" style="2" customWidth="1"/>
    <col min="2307" max="2307" width="5.77734375" style="2" customWidth="1"/>
    <col min="2308" max="2308" width="16.109375" style="2" customWidth="1"/>
    <col min="2309" max="2309" width="5.77734375" style="2" customWidth="1"/>
    <col min="2310" max="2310" width="16.109375" style="2" customWidth="1"/>
    <col min="2311" max="2311" width="5.77734375" style="2" customWidth="1"/>
    <col min="2312" max="2312" width="16.109375" style="2" customWidth="1"/>
    <col min="2313" max="2313" width="4.44140625" style="2" customWidth="1"/>
    <col min="2314" max="2314" width="16.109375" style="2" customWidth="1"/>
    <col min="2315" max="2315" width="9" style="2" customWidth="1"/>
    <col min="2316" max="2324" width="0" style="2" hidden="1" customWidth="1"/>
    <col min="2325" max="2560" width="9" style="2"/>
    <col min="2561" max="2561" width="5.77734375" style="2" customWidth="1"/>
    <col min="2562" max="2562" width="16.109375" style="2" customWidth="1"/>
    <col min="2563" max="2563" width="5.77734375" style="2" customWidth="1"/>
    <col min="2564" max="2564" width="16.109375" style="2" customWidth="1"/>
    <col min="2565" max="2565" width="5.77734375" style="2" customWidth="1"/>
    <col min="2566" max="2566" width="16.109375" style="2" customWidth="1"/>
    <col min="2567" max="2567" width="5.77734375" style="2" customWidth="1"/>
    <col min="2568" max="2568" width="16.109375" style="2" customWidth="1"/>
    <col min="2569" max="2569" width="4.44140625" style="2" customWidth="1"/>
    <col min="2570" max="2570" width="16.109375" style="2" customWidth="1"/>
    <col min="2571" max="2571" width="9" style="2" customWidth="1"/>
    <col min="2572" max="2580" width="0" style="2" hidden="1" customWidth="1"/>
    <col min="2581" max="2816" width="9" style="2"/>
    <col min="2817" max="2817" width="5.77734375" style="2" customWidth="1"/>
    <col min="2818" max="2818" width="16.109375" style="2" customWidth="1"/>
    <col min="2819" max="2819" width="5.77734375" style="2" customWidth="1"/>
    <col min="2820" max="2820" width="16.109375" style="2" customWidth="1"/>
    <col min="2821" max="2821" width="5.77734375" style="2" customWidth="1"/>
    <col min="2822" max="2822" width="16.109375" style="2" customWidth="1"/>
    <col min="2823" max="2823" width="5.77734375" style="2" customWidth="1"/>
    <col min="2824" max="2824" width="16.109375" style="2" customWidth="1"/>
    <col min="2825" max="2825" width="4.44140625" style="2" customWidth="1"/>
    <col min="2826" max="2826" width="16.109375" style="2" customWidth="1"/>
    <col min="2827" max="2827" width="9" style="2" customWidth="1"/>
    <col min="2828" max="2836" width="0" style="2" hidden="1" customWidth="1"/>
    <col min="2837" max="3072" width="9" style="2"/>
    <col min="3073" max="3073" width="5.77734375" style="2" customWidth="1"/>
    <col min="3074" max="3074" width="16.109375" style="2" customWidth="1"/>
    <col min="3075" max="3075" width="5.77734375" style="2" customWidth="1"/>
    <col min="3076" max="3076" width="16.109375" style="2" customWidth="1"/>
    <col min="3077" max="3077" width="5.77734375" style="2" customWidth="1"/>
    <col min="3078" max="3078" width="16.109375" style="2" customWidth="1"/>
    <col min="3079" max="3079" width="5.77734375" style="2" customWidth="1"/>
    <col min="3080" max="3080" width="16.109375" style="2" customWidth="1"/>
    <col min="3081" max="3081" width="4.44140625" style="2" customWidth="1"/>
    <col min="3082" max="3082" width="16.109375" style="2" customWidth="1"/>
    <col min="3083" max="3083" width="9" style="2" customWidth="1"/>
    <col min="3084" max="3092" width="0" style="2" hidden="1" customWidth="1"/>
    <col min="3093" max="3328" width="9" style="2"/>
    <col min="3329" max="3329" width="5.77734375" style="2" customWidth="1"/>
    <col min="3330" max="3330" width="16.109375" style="2" customWidth="1"/>
    <col min="3331" max="3331" width="5.77734375" style="2" customWidth="1"/>
    <col min="3332" max="3332" width="16.109375" style="2" customWidth="1"/>
    <col min="3333" max="3333" width="5.77734375" style="2" customWidth="1"/>
    <col min="3334" max="3334" width="16.109375" style="2" customWidth="1"/>
    <col min="3335" max="3335" width="5.77734375" style="2" customWidth="1"/>
    <col min="3336" max="3336" width="16.109375" style="2" customWidth="1"/>
    <col min="3337" max="3337" width="4.44140625" style="2" customWidth="1"/>
    <col min="3338" max="3338" width="16.109375" style="2" customWidth="1"/>
    <col min="3339" max="3339" width="9" style="2" customWidth="1"/>
    <col min="3340" max="3348" width="0" style="2" hidden="1" customWidth="1"/>
    <col min="3349" max="3584" width="9" style="2"/>
    <col min="3585" max="3585" width="5.77734375" style="2" customWidth="1"/>
    <col min="3586" max="3586" width="16.109375" style="2" customWidth="1"/>
    <col min="3587" max="3587" width="5.77734375" style="2" customWidth="1"/>
    <col min="3588" max="3588" width="16.109375" style="2" customWidth="1"/>
    <col min="3589" max="3589" width="5.77734375" style="2" customWidth="1"/>
    <col min="3590" max="3590" width="16.109375" style="2" customWidth="1"/>
    <col min="3591" max="3591" width="5.77734375" style="2" customWidth="1"/>
    <col min="3592" max="3592" width="16.109375" style="2" customWidth="1"/>
    <col min="3593" max="3593" width="4.44140625" style="2" customWidth="1"/>
    <col min="3594" max="3594" width="16.109375" style="2" customWidth="1"/>
    <col min="3595" max="3595" width="9" style="2" customWidth="1"/>
    <col min="3596" max="3604" width="0" style="2" hidden="1" customWidth="1"/>
    <col min="3605" max="3840" width="9" style="2"/>
    <col min="3841" max="3841" width="5.77734375" style="2" customWidth="1"/>
    <col min="3842" max="3842" width="16.109375" style="2" customWidth="1"/>
    <col min="3843" max="3843" width="5.77734375" style="2" customWidth="1"/>
    <col min="3844" max="3844" width="16.109375" style="2" customWidth="1"/>
    <col min="3845" max="3845" width="5.77734375" style="2" customWidth="1"/>
    <col min="3846" max="3846" width="16.109375" style="2" customWidth="1"/>
    <col min="3847" max="3847" width="5.77734375" style="2" customWidth="1"/>
    <col min="3848" max="3848" width="16.109375" style="2" customWidth="1"/>
    <col min="3849" max="3849" width="4.44140625" style="2" customWidth="1"/>
    <col min="3850" max="3850" width="16.109375" style="2" customWidth="1"/>
    <col min="3851" max="3851" width="9" style="2" customWidth="1"/>
    <col min="3852" max="3860" width="0" style="2" hidden="1" customWidth="1"/>
    <col min="3861" max="4096" width="9" style="2"/>
    <col min="4097" max="4097" width="5.77734375" style="2" customWidth="1"/>
    <col min="4098" max="4098" width="16.109375" style="2" customWidth="1"/>
    <col min="4099" max="4099" width="5.77734375" style="2" customWidth="1"/>
    <col min="4100" max="4100" width="16.109375" style="2" customWidth="1"/>
    <col min="4101" max="4101" width="5.77734375" style="2" customWidth="1"/>
    <col min="4102" max="4102" width="16.109375" style="2" customWidth="1"/>
    <col min="4103" max="4103" width="5.77734375" style="2" customWidth="1"/>
    <col min="4104" max="4104" width="16.109375" style="2" customWidth="1"/>
    <col min="4105" max="4105" width="4.44140625" style="2" customWidth="1"/>
    <col min="4106" max="4106" width="16.109375" style="2" customWidth="1"/>
    <col min="4107" max="4107" width="9" style="2" customWidth="1"/>
    <col min="4108" max="4116" width="0" style="2" hidden="1" customWidth="1"/>
    <col min="4117" max="4352" width="9" style="2"/>
    <col min="4353" max="4353" width="5.77734375" style="2" customWidth="1"/>
    <col min="4354" max="4354" width="16.109375" style="2" customWidth="1"/>
    <col min="4355" max="4355" width="5.77734375" style="2" customWidth="1"/>
    <col min="4356" max="4356" width="16.109375" style="2" customWidth="1"/>
    <col min="4357" max="4357" width="5.77734375" style="2" customWidth="1"/>
    <col min="4358" max="4358" width="16.109375" style="2" customWidth="1"/>
    <col min="4359" max="4359" width="5.77734375" style="2" customWidth="1"/>
    <col min="4360" max="4360" width="16.109375" style="2" customWidth="1"/>
    <col min="4361" max="4361" width="4.44140625" style="2" customWidth="1"/>
    <col min="4362" max="4362" width="16.109375" style="2" customWidth="1"/>
    <col min="4363" max="4363" width="9" style="2" customWidth="1"/>
    <col min="4364" max="4372" width="0" style="2" hidden="1" customWidth="1"/>
    <col min="4373" max="4608" width="9" style="2"/>
    <col min="4609" max="4609" width="5.77734375" style="2" customWidth="1"/>
    <col min="4610" max="4610" width="16.109375" style="2" customWidth="1"/>
    <col min="4611" max="4611" width="5.77734375" style="2" customWidth="1"/>
    <col min="4612" max="4612" width="16.109375" style="2" customWidth="1"/>
    <col min="4613" max="4613" width="5.77734375" style="2" customWidth="1"/>
    <col min="4614" max="4614" width="16.109375" style="2" customWidth="1"/>
    <col min="4615" max="4615" width="5.77734375" style="2" customWidth="1"/>
    <col min="4616" max="4616" width="16.109375" style="2" customWidth="1"/>
    <col min="4617" max="4617" width="4.44140625" style="2" customWidth="1"/>
    <col min="4618" max="4618" width="16.109375" style="2" customWidth="1"/>
    <col min="4619" max="4619" width="9" style="2" customWidth="1"/>
    <col min="4620" max="4628" width="0" style="2" hidden="1" customWidth="1"/>
    <col min="4629" max="4864" width="9" style="2"/>
    <col min="4865" max="4865" width="5.77734375" style="2" customWidth="1"/>
    <col min="4866" max="4866" width="16.109375" style="2" customWidth="1"/>
    <col min="4867" max="4867" width="5.77734375" style="2" customWidth="1"/>
    <col min="4868" max="4868" width="16.109375" style="2" customWidth="1"/>
    <col min="4869" max="4869" width="5.77734375" style="2" customWidth="1"/>
    <col min="4870" max="4870" width="16.109375" style="2" customWidth="1"/>
    <col min="4871" max="4871" width="5.77734375" style="2" customWidth="1"/>
    <col min="4872" max="4872" width="16.109375" style="2" customWidth="1"/>
    <col min="4873" max="4873" width="4.44140625" style="2" customWidth="1"/>
    <col min="4874" max="4874" width="16.109375" style="2" customWidth="1"/>
    <col min="4875" max="4875" width="9" style="2" customWidth="1"/>
    <col min="4876" max="4884" width="0" style="2" hidden="1" customWidth="1"/>
    <col min="4885" max="5120" width="9" style="2"/>
    <col min="5121" max="5121" width="5.77734375" style="2" customWidth="1"/>
    <col min="5122" max="5122" width="16.109375" style="2" customWidth="1"/>
    <col min="5123" max="5123" width="5.77734375" style="2" customWidth="1"/>
    <col min="5124" max="5124" width="16.109375" style="2" customWidth="1"/>
    <col min="5125" max="5125" width="5.77734375" style="2" customWidth="1"/>
    <col min="5126" max="5126" width="16.109375" style="2" customWidth="1"/>
    <col min="5127" max="5127" width="5.77734375" style="2" customWidth="1"/>
    <col min="5128" max="5128" width="16.109375" style="2" customWidth="1"/>
    <col min="5129" max="5129" width="4.44140625" style="2" customWidth="1"/>
    <col min="5130" max="5130" width="16.109375" style="2" customWidth="1"/>
    <col min="5131" max="5131" width="9" style="2" customWidth="1"/>
    <col min="5132" max="5140" width="0" style="2" hidden="1" customWidth="1"/>
    <col min="5141" max="5376" width="9" style="2"/>
    <col min="5377" max="5377" width="5.77734375" style="2" customWidth="1"/>
    <col min="5378" max="5378" width="16.109375" style="2" customWidth="1"/>
    <col min="5379" max="5379" width="5.77734375" style="2" customWidth="1"/>
    <col min="5380" max="5380" width="16.109375" style="2" customWidth="1"/>
    <col min="5381" max="5381" width="5.77734375" style="2" customWidth="1"/>
    <col min="5382" max="5382" width="16.109375" style="2" customWidth="1"/>
    <col min="5383" max="5383" width="5.77734375" style="2" customWidth="1"/>
    <col min="5384" max="5384" width="16.109375" style="2" customWidth="1"/>
    <col min="5385" max="5385" width="4.44140625" style="2" customWidth="1"/>
    <col min="5386" max="5386" width="16.109375" style="2" customWidth="1"/>
    <col min="5387" max="5387" width="9" style="2" customWidth="1"/>
    <col min="5388" max="5396" width="0" style="2" hidden="1" customWidth="1"/>
    <col min="5397" max="5632" width="9" style="2"/>
    <col min="5633" max="5633" width="5.77734375" style="2" customWidth="1"/>
    <col min="5634" max="5634" width="16.109375" style="2" customWidth="1"/>
    <col min="5635" max="5635" width="5.77734375" style="2" customWidth="1"/>
    <col min="5636" max="5636" width="16.109375" style="2" customWidth="1"/>
    <col min="5637" max="5637" width="5.77734375" style="2" customWidth="1"/>
    <col min="5638" max="5638" width="16.109375" style="2" customWidth="1"/>
    <col min="5639" max="5639" width="5.77734375" style="2" customWidth="1"/>
    <col min="5640" max="5640" width="16.109375" style="2" customWidth="1"/>
    <col min="5641" max="5641" width="4.44140625" style="2" customWidth="1"/>
    <col min="5642" max="5642" width="16.109375" style="2" customWidth="1"/>
    <col min="5643" max="5643" width="9" style="2" customWidth="1"/>
    <col min="5644" max="5652" width="0" style="2" hidden="1" customWidth="1"/>
    <col min="5653" max="5888" width="9" style="2"/>
    <col min="5889" max="5889" width="5.77734375" style="2" customWidth="1"/>
    <col min="5890" max="5890" width="16.109375" style="2" customWidth="1"/>
    <col min="5891" max="5891" width="5.77734375" style="2" customWidth="1"/>
    <col min="5892" max="5892" width="16.109375" style="2" customWidth="1"/>
    <col min="5893" max="5893" width="5.77734375" style="2" customWidth="1"/>
    <col min="5894" max="5894" width="16.109375" style="2" customWidth="1"/>
    <col min="5895" max="5895" width="5.77734375" style="2" customWidth="1"/>
    <col min="5896" max="5896" width="16.109375" style="2" customWidth="1"/>
    <col min="5897" max="5897" width="4.44140625" style="2" customWidth="1"/>
    <col min="5898" max="5898" width="16.109375" style="2" customWidth="1"/>
    <col min="5899" max="5899" width="9" style="2" customWidth="1"/>
    <col min="5900" max="5908" width="0" style="2" hidden="1" customWidth="1"/>
    <col min="5909" max="6144" width="9" style="2"/>
    <col min="6145" max="6145" width="5.77734375" style="2" customWidth="1"/>
    <col min="6146" max="6146" width="16.109375" style="2" customWidth="1"/>
    <col min="6147" max="6147" width="5.77734375" style="2" customWidth="1"/>
    <col min="6148" max="6148" width="16.109375" style="2" customWidth="1"/>
    <col min="6149" max="6149" width="5.77734375" style="2" customWidth="1"/>
    <col min="6150" max="6150" width="16.109375" style="2" customWidth="1"/>
    <col min="6151" max="6151" width="5.77734375" style="2" customWidth="1"/>
    <col min="6152" max="6152" width="16.109375" style="2" customWidth="1"/>
    <col min="6153" max="6153" width="4.44140625" style="2" customWidth="1"/>
    <col min="6154" max="6154" width="16.109375" style="2" customWidth="1"/>
    <col min="6155" max="6155" width="9" style="2" customWidth="1"/>
    <col min="6156" max="6164" width="0" style="2" hidden="1" customWidth="1"/>
    <col min="6165" max="6400" width="9" style="2"/>
    <col min="6401" max="6401" width="5.77734375" style="2" customWidth="1"/>
    <col min="6402" max="6402" width="16.109375" style="2" customWidth="1"/>
    <col min="6403" max="6403" width="5.77734375" style="2" customWidth="1"/>
    <col min="6404" max="6404" width="16.109375" style="2" customWidth="1"/>
    <col min="6405" max="6405" width="5.77734375" style="2" customWidth="1"/>
    <col min="6406" max="6406" width="16.109375" style="2" customWidth="1"/>
    <col min="6407" max="6407" width="5.77734375" style="2" customWidth="1"/>
    <col min="6408" max="6408" width="16.109375" style="2" customWidth="1"/>
    <col min="6409" max="6409" width="4.44140625" style="2" customWidth="1"/>
    <col min="6410" max="6410" width="16.109375" style="2" customWidth="1"/>
    <col min="6411" max="6411" width="9" style="2" customWidth="1"/>
    <col min="6412" max="6420" width="0" style="2" hidden="1" customWidth="1"/>
    <col min="6421" max="6656" width="9" style="2"/>
    <col min="6657" max="6657" width="5.77734375" style="2" customWidth="1"/>
    <col min="6658" max="6658" width="16.109375" style="2" customWidth="1"/>
    <col min="6659" max="6659" width="5.77734375" style="2" customWidth="1"/>
    <col min="6660" max="6660" width="16.109375" style="2" customWidth="1"/>
    <col min="6661" max="6661" width="5.77734375" style="2" customWidth="1"/>
    <col min="6662" max="6662" width="16.109375" style="2" customWidth="1"/>
    <col min="6663" max="6663" width="5.77734375" style="2" customWidth="1"/>
    <col min="6664" max="6664" width="16.109375" style="2" customWidth="1"/>
    <col min="6665" max="6665" width="4.44140625" style="2" customWidth="1"/>
    <col min="6666" max="6666" width="16.109375" style="2" customWidth="1"/>
    <col min="6667" max="6667" width="9" style="2" customWidth="1"/>
    <col min="6668" max="6676" width="0" style="2" hidden="1" customWidth="1"/>
    <col min="6677" max="6912" width="9" style="2"/>
    <col min="6913" max="6913" width="5.77734375" style="2" customWidth="1"/>
    <col min="6914" max="6914" width="16.109375" style="2" customWidth="1"/>
    <col min="6915" max="6915" width="5.77734375" style="2" customWidth="1"/>
    <col min="6916" max="6916" width="16.109375" style="2" customWidth="1"/>
    <col min="6917" max="6917" width="5.77734375" style="2" customWidth="1"/>
    <col min="6918" max="6918" width="16.109375" style="2" customWidth="1"/>
    <col min="6919" max="6919" width="5.77734375" style="2" customWidth="1"/>
    <col min="6920" max="6920" width="16.109375" style="2" customWidth="1"/>
    <col min="6921" max="6921" width="4.44140625" style="2" customWidth="1"/>
    <col min="6922" max="6922" width="16.109375" style="2" customWidth="1"/>
    <col min="6923" max="6923" width="9" style="2" customWidth="1"/>
    <col min="6924" max="6932" width="0" style="2" hidden="1" customWidth="1"/>
    <col min="6933" max="7168" width="9" style="2"/>
    <col min="7169" max="7169" width="5.77734375" style="2" customWidth="1"/>
    <col min="7170" max="7170" width="16.109375" style="2" customWidth="1"/>
    <col min="7171" max="7171" width="5.77734375" style="2" customWidth="1"/>
    <col min="7172" max="7172" width="16.109375" style="2" customWidth="1"/>
    <col min="7173" max="7173" width="5.77734375" style="2" customWidth="1"/>
    <col min="7174" max="7174" width="16.109375" style="2" customWidth="1"/>
    <col min="7175" max="7175" width="5.77734375" style="2" customWidth="1"/>
    <col min="7176" max="7176" width="16.109375" style="2" customWidth="1"/>
    <col min="7177" max="7177" width="4.44140625" style="2" customWidth="1"/>
    <col min="7178" max="7178" width="16.109375" style="2" customWidth="1"/>
    <col min="7179" max="7179" width="9" style="2" customWidth="1"/>
    <col min="7180" max="7188" width="0" style="2" hidden="1" customWidth="1"/>
    <col min="7189" max="7424" width="9" style="2"/>
    <col min="7425" max="7425" width="5.77734375" style="2" customWidth="1"/>
    <col min="7426" max="7426" width="16.109375" style="2" customWidth="1"/>
    <col min="7427" max="7427" width="5.77734375" style="2" customWidth="1"/>
    <col min="7428" max="7428" width="16.109375" style="2" customWidth="1"/>
    <col min="7429" max="7429" width="5.77734375" style="2" customWidth="1"/>
    <col min="7430" max="7430" width="16.109375" style="2" customWidth="1"/>
    <col min="7431" max="7431" width="5.77734375" style="2" customWidth="1"/>
    <col min="7432" max="7432" width="16.109375" style="2" customWidth="1"/>
    <col min="7433" max="7433" width="4.44140625" style="2" customWidth="1"/>
    <col min="7434" max="7434" width="16.109375" style="2" customWidth="1"/>
    <col min="7435" max="7435" width="9" style="2" customWidth="1"/>
    <col min="7436" max="7444" width="0" style="2" hidden="1" customWidth="1"/>
    <col min="7445" max="7680" width="9" style="2"/>
    <col min="7681" max="7681" width="5.77734375" style="2" customWidth="1"/>
    <col min="7682" max="7682" width="16.109375" style="2" customWidth="1"/>
    <col min="7683" max="7683" width="5.77734375" style="2" customWidth="1"/>
    <col min="7684" max="7684" width="16.109375" style="2" customWidth="1"/>
    <col min="7685" max="7685" width="5.77734375" style="2" customWidth="1"/>
    <col min="7686" max="7686" width="16.109375" style="2" customWidth="1"/>
    <col min="7687" max="7687" width="5.77734375" style="2" customWidth="1"/>
    <col min="7688" max="7688" width="16.109375" style="2" customWidth="1"/>
    <col min="7689" max="7689" width="4.44140625" style="2" customWidth="1"/>
    <col min="7690" max="7690" width="16.109375" style="2" customWidth="1"/>
    <col min="7691" max="7691" width="9" style="2" customWidth="1"/>
    <col min="7692" max="7700" width="0" style="2" hidden="1" customWidth="1"/>
    <col min="7701" max="7936" width="9" style="2"/>
    <col min="7937" max="7937" width="5.77734375" style="2" customWidth="1"/>
    <col min="7938" max="7938" width="16.109375" style="2" customWidth="1"/>
    <col min="7939" max="7939" width="5.77734375" style="2" customWidth="1"/>
    <col min="7940" max="7940" width="16.109375" style="2" customWidth="1"/>
    <col min="7941" max="7941" width="5.77734375" style="2" customWidth="1"/>
    <col min="7942" max="7942" width="16.109375" style="2" customWidth="1"/>
    <col min="7943" max="7943" width="5.77734375" style="2" customWidth="1"/>
    <col min="7944" max="7944" width="16.109375" style="2" customWidth="1"/>
    <col min="7945" max="7945" width="4.44140625" style="2" customWidth="1"/>
    <col min="7946" max="7946" width="16.109375" style="2" customWidth="1"/>
    <col min="7947" max="7947" width="9" style="2" customWidth="1"/>
    <col min="7948" max="7956" width="0" style="2" hidden="1" customWidth="1"/>
    <col min="7957" max="8192" width="9" style="2"/>
    <col min="8193" max="8193" width="5.77734375" style="2" customWidth="1"/>
    <col min="8194" max="8194" width="16.109375" style="2" customWidth="1"/>
    <col min="8195" max="8195" width="5.77734375" style="2" customWidth="1"/>
    <col min="8196" max="8196" width="16.109375" style="2" customWidth="1"/>
    <col min="8197" max="8197" width="5.77734375" style="2" customWidth="1"/>
    <col min="8198" max="8198" width="16.109375" style="2" customWidth="1"/>
    <col min="8199" max="8199" width="5.77734375" style="2" customWidth="1"/>
    <col min="8200" max="8200" width="16.109375" style="2" customWidth="1"/>
    <col min="8201" max="8201" width="4.44140625" style="2" customWidth="1"/>
    <col min="8202" max="8202" width="16.109375" style="2" customWidth="1"/>
    <col min="8203" max="8203" width="9" style="2" customWidth="1"/>
    <col min="8204" max="8212" width="0" style="2" hidden="1" customWidth="1"/>
    <col min="8213" max="8448" width="9" style="2"/>
    <col min="8449" max="8449" width="5.77734375" style="2" customWidth="1"/>
    <col min="8450" max="8450" width="16.109375" style="2" customWidth="1"/>
    <col min="8451" max="8451" width="5.77734375" style="2" customWidth="1"/>
    <col min="8452" max="8452" width="16.109375" style="2" customWidth="1"/>
    <col min="8453" max="8453" width="5.77734375" style="2" customWidth="1"/>
    <col min="8454" max="8454" width="16.109375" style="2" customWidth="1"/>
    <col min="8455" max="8455" width="5.77734375" style="2" customWidth="1"/>
    <col min="8456" max="8456" width="16.109375" style="2" customWidth="1"/>
    <col min="8457" max="8457" width="4.44140625" style="2" customWidth="1"/>
    <col min="8458" max="8458" width="16.109375" style="2" customWidth="1"/>
    <col min="8459" max="8459" width="9" style="2" customWidth="1"/>
    <col min="8460" max="8468" width="0" style="2" hidden="1" customWidth="1"/>
    <col min="8469" max="8704" width="9" style="2"/>
    <col min="8705" max="8705" width="5.77734375" style="2" customWidth="1"/>
    <col min="8706" max="8706" width="16.109375" style="2" customWidth="1"/>
    <col min="8707" max="8707" width="5.77734375" style="2" customWidth="1"/>
    <col min="8708" max="8708" width="16.109375" style="2" customWidth="1"/>
    <col min="8709" max="8709" width="5.77734375" style="2" customWidth="1"/>
    <col min="8710" max="8710" width="16.109375" style="2" customWidth="1"/>
    <col min="8711" max="8711" width="5.77734375" style="2" customWidth="1"/>
    <col min="8712" max="8712" width="16.109375" style="2" customWidth="1"/>
    <col min="8713" max="8713" width="4.44140625" style="2" customWidth="1"/>
    <col min="8714" max="8714" width="16.109375" style="2" customWidth="1"/>
    <col min="8715" max="8715" width="9" style="2" customWidth="1"/>
    <col min="8716" max="8724" width="0" style="2" hidden="1" customWidth="1"/>
    <col min="8725" max="8960" width="9" style="2"/>
    <col min="8961" max="8961" width="5.77734375" style="2" customWidth="1"/>
    <col min="8962" max="8962" width="16.109375" style="2" customWidth="1"/>
    <col min="8963" max="8963" width="5.77734375" style="2" customWidth="1"/>
    <col min="8964" max="8964" width="16.109375" style="2" customWidth="1"/>
    <col min="8965" max="8965" width="5.77734375" style="2" customWidth="1"/>
    <col min="8966" max="8966" width="16.109375" style="2" customWidth="1"/>
    <col min="8967" max="8967" width="5.77734375" style="2" customWidth="1"/>
    <col min="8968" max="8968" width="16.109375" style="2" customWidth="1"/>
    <col min="8969" max="8969" width="4.44140625" style="2" customWidth="1"/>
    <col min="8970" max="8970" width="16.109375" style="2" customWidth="1"/>
    <col min="8971" max="8971" width="9" style="2" customWidth="1"/>
    <col min="8972" max="8980" width="0" style="2" hidden="1" customWidth="1"/>
    <col min="8981" max="9216" width="9" style="2"/>
    <col min="9217" max="9217" width="5.77734375" style="2" customWidth="1"/>
    <col min="9218" max="9218" width="16.109375" style="2" customWidth="1"/>
    <col min="9219" max="9219" width="5.77734375" style="2" customWidth="1"/>
    <col min="9220" max="9220" width="16.109375" style="2" customWidth="1"/>
    <col min="9221" max="9221" width="5.77734375" style="2" customWidth="1"/>
    <col min="9222" max="9222" width="16.109375" style="2" customWidth="1"/>
    <col min="9223" max="9223" width="5.77734375" style="2" customWidth="1"/>
    <col min="9224" max="9224" width="16.109375" style="2" customWidth="1"/>
    <col min="9225" max="9225" width="4.44140625" style="2" customWidth="1"/>
    <col min="9226" max="9226" width="16.109375" style="2" customWidth="1"/>
    <col min="9227" max="9227" width="9" style="2" customWidth="1"/>
    <col min="9228" max="9236" width="0" style="2" hidden="1" customWidth="1"/>
    <col min="9237" max="9472" width="9" style="2"/>
    <col min="9473" max="9473" width="5.77734375" style="2" customWidth="1"/>
    <col min="9474" max="9474" width="16.109375" style="2" customWidth="1"/>
    <col min="9475" max="9475" width="5.77734375" style="2" customWidth="1"/>
    <col min="9476" max="9476" width="16.109375" style="2" customWidth="1"/>
    <col min="9477" max="9477" width="5.77734375" style="2" customWidth="1"/>
    <col min="9478" max="9478" width="16.109375" style="2" customWidth="1"/>
    <col min="9479" max="9479" width="5.77734375" style="2" customWidth="1"/>
    <col min="9480" max="9480" width="16.109375" style="2" customWidth="1"/>
    <col min="9481" max="9481" width="4.44140625" style="2" customWidth="1"/>
    <col min="9482" max="9482" width="16.109375" style="2" customWidth="1"/>
    <col min="9483" max="9483" width="9" style="2" customWidth="1"/>
    <col min="9484" max="9492" width="0" style="2" hidden="1" customWidth="1"/>
    <col min="9493" max="9728" width="9" style="2"/>
    <col min="9729" max="9729" width="5.77734375" style="2" customWidth="1"/>
    <col min="9730" max="9730" width="16.109375" style="2" customWidth="1"/>
    <col min="9731" max="9731" width="5.77734375" style="2" customWidth="1"/>
    <col min="9732" max="9732" width="16.109375" style="2" customWidth="1"/>
    <col min="9733" max="9733" width="5.77734375" style="2" customWidth="1"/>
    <col min="9734" max="9734" width="16.109375" style="2" customWidth="1"/>
    <col min="9735" max="9735" width="5.77734375" style="2" customWidth="1"/>
    <col min="9736" max="9736" width="16.109375" style="2" customWidth="1"/>
    <col min="9737" max="9737" width="4.44140625" style="2" customWidth="1"/>
    <col min="9738" max="9738" width="16.109375" style="2" customWidth="1"/>
    <col min="9739" max="9739" width="9" style="2" customWidth="1"/>
    <col min="9740" max="9748" width="0" style="2" hidden="1" customWidth="1"/>
    <col min="9749" max="9984" width="9" style="2"/>
    <col min="9985" max="9985" width="5.77734375" style="2" customWidth="1"/>
    <col min="9986" max="9986" width="16.109375" style="2" customWidth="1"/>
    <col min="9987" max="9987" width="5.77734375" style="2" customWidth="1"/>
    <col min="9988" max="9988" width="16.109375" style="2" customWidth="1"/>
    <col min="9989" max="9989" width="5.77734375" style="2" customWidth="1"/>
    <col min="9990" max="9990" width="16.109375" style="2" customWidth="1"/>
    <col min="9991" max="9991" width="5.77734375" style="2" customWidth="1"/>
    <col min="9992" max="9992" width="16.109375" style="2" customWidth="1"/>
    <col min="9993" max="9993" width="4.44140625" style="2" customWidth="1"/>
    <col min="9994" max="9994" width="16.109375" style="2" customWidth="1"/>
    <col min="9995" max="9995" width="9" style="2" customWidth="1"/>
    <col min="9996" max="10004" width="0" style="2" hidden="1" customWidth="1"/>
    <col min="10005" max="10240" width="9" style="2"/>
    <col min="10241" max="10241" width="5.77734375" style="2" customWidth="1"/>
    <col min="10242" max="10242" width="16.109375" style="2" customWidth="1"/>
    <col min="10243" max="10243" width="5.77734375" style="2" customWidth="1"/>
    <col min="10244" max="10244" width="16.109375" style="2" customWidth="1"/>
    <col min="10245" max="10245" width="5.77734375" style="2" customWidth="1"/>
    <col min="10246" max="10246" width="16.109375" style="2" customWidth="1"/>
    <col min="10247" max="10247" width="5.77734375" style="2" customWidth="1"/>
    <col min="10248" max="10248" width="16.109375" style="2" customWidth="1"/>
    <col min="10249" max="10249" width="4.44140625" style="2" customWidth="1"/>
    <col min="10250" max="10250" width="16.109375" style="2" customWidth="1"/>
    <col min="10251" max="10251" width="9" style="2" customWidth="1"/>
    <col min="10252" max="10260" width="0" style="2" hidden="1" customWidth="1"/>
    <col min="10261" max="10496" width="9" style="2"/>
    <col min="10497" max="10497" width="5.77734375" style="2" customWidth="1"/>
    <col min="10498" max="10498" width="16.109375" style="2" customWidth="1"/>
    <col min="10499" max="10499" width="5.77734375" style="2" customWidth="1"/>
    <col min="10500" max="10500" width="16.109375" style="2" customWidth="1"/>
    <col min="10501" max="10501" width="5.77734375" style="2" customWidth="1"/>
    <col min="10502" max="10502" width="16.109375" style="2" customWidth="1"/>
    <col min="10503" max="10503" width="5.77734375" style="2" customWidth="1"/>
    <col min="10504" max="10504" width="16.109375" style="2" customWidth="1"/>
    <col min="10505" max="10505" width="4.44140625" style="2" customWidth="1"/>
    <col min="10506" max="10506" width="16.109375" style="2" customWidth="1"/>
    <col min="10507" max="10507" width="9" style="2" customWidth="1"/>
    <col min="10508" max="10516" width="0" style="2" hidden="1" customWidth="1"/>
    <col min="10517" max="10752" width="9" style="2"/>
    <col min="10753" max="10753" width="5.77734375" style="2" customWidth="1"/>
    <col min="10754" max="10754" width="16.109375" style="2" customWidth="1"/>
    <col min="10755" max="10755" width="5.77734375" style="2" customWidth="1"/>
    <col min="10756" max="10756" width="16.109375" style="2" customWidth="1"/>
    <col min="10757" max="10757" width="5.77734375" style="2" customWidth="1"/>
    <col min="10758" max="10758" width="16.109375" style="2" customWidth="1"/>
    <col min="10759" max="10759" width="5.77734375" style="2" customWidth="1"/>
    <col min="10760" max="10760" width="16.109375" style="2" customWidth="1"/>
    <col min="10761" max="10761" width="4.44140625" style="2" customWidth="1"/>
    <col min="10762" max="10762" width="16.109375" style="2" customWidth="1"/>
    <col min="10763" max="10763" width="9" style="2" customWidth="1"/>
    <col min="10764" max="10772" width="0" style="2" hidden="1" customWidth="1"/>
    <col min="10773" max="11008" width="9" style="2"/>
    <col min="11009" max="11009" width="5.77734375" style="2" customWidth="1"/>
    <col min="11010" max="11010" width="16.109375" style="2" customWidth="1"/>
    <col min="11011" max="11011" width="5.77734375" style="2" customWidth="1"/>
    <col min="11012" max="11012" width="16.109375" style="2" customWidth="1"/>
    <col min="11013" max="11013" width="5.77734375" style="2" customWidth="1"/>
    <col min="11014" max="11014" width="16.109375" style="2" customWidth="1"/>
    <col min="11015" max="11015" width="5.77734375" style="2" customWidth="1"/>
    <col min="11016" max="11016" width="16.109375" style="2" customWidth="1"/>
    <col min="11017" max="11017" width="4.44140625" style="2" customWidth="1"/>
    <col min="11018" max="11018" width="16.109375" style="2" customWidth="1"/>
    <col min="11019" max="11019" width="9" style="2" customWidth="1"/>
    <col min="11020" max="11028" width="0" style="2" hidden="1" customWidth="1"/>
    <col min="11029" max="11264" width="9" style="2"/>
    <col min="11265" max="11265" width="5.77734375" style="2" customWidth="1"/>
    <col min="11266" max="11266" width="16.109375" style="2" customWidth="1"/>
    <col min="11267" max="11267" width="5.77734375" style="2" customWidth="1"/>
    <col min="11268" max="11268" width="16.109375" style="2" customWidth="1"/>
    <col min="11269" max="11269" width="5.77734375" style="2" customWidth="1"/>
    <col min="11270" max="11270" width="16.109375" style="2" customWidth="1"/>
    <col min="11271" max="11271" width="5.77734375" style="2" customWidth="1"/>
    <col min="11272" max="11272" width="16.109375" style="2" customWidth="1"/>
    <col min="11273" max="11273" width="4.44140625" style="2" customWidth="1"/>
    <col min="11274" max="11274" width="16.109375" style="2" customWidth="1"/>
    <col min="11275" max="11275" width="9" style="2" customWidth="1"/>
    <col min="11276" max="11284" width="0" style="2" hidden="1" customWidth="1"/>
    <col min="11285" max="11520" width="9" style="2"/>
    <col min="11521" max="11521" width="5.77734375" style="2" customWidth="1"/>
    <col min="11522" max="11522" width="16.109375" style="2" customWidth="1"/>
    <col min="11523" max="11523" width="5.77734375" style="2" customWidth="1"/>
    <col min="11524" max="11524" width="16.109375" style="2" customWidth="1"/>
    <col min="11525" max="11525" width="5.77734375" style="2" customWidth="1"/>
    <col min="11526" max="11526" width="16.109375" style="2" customWidth="1"/>
    <col min="11527" max="11527" width="5.77734375" style="2" customWidth="1"/>
    <col min="11528" max="11528" width="16.109375" style="2" customWidth="1"/>
    <col min="11529" max="11529" width="4.44140625" style="2" customWidth="1"/>
    <col min="11530" max="11530" width="16.109375" style="2" customWidth="1"/>
    <col min="11531" max="11531" width="9" style="2" customWidth="1"/>
    <col min="11532" max="11540" width="0" style="2" hidden="1" customWidth="1"/>
    <col min="11541" max="11776" width="9" style="2"/>
    <col min="11777" max="11777" width="5.77734375" style="2" customWidth="1"/>
    <col min="11778" max="11778" width="16.109375" style="2" customWidth="1"/>
    <col min="11779" max="11779" width="5.77734375" style="2" customWidth="1"/>
    <col min="11780" max="11780" width="16.109375" style="2" customWidth="1"/>
    <col min="11781" max="11781" width="5.77734375" style="2" customWidth="1"/>
    <col min="11782" max="11782" width="16.109375" style="2" customWidth="1"/>
    <col min="11783" max="11783" width="5.77734375" style="2" customWidth="1"/>
    <col min="11784" max="11784" width="16.109375" style="2" customWidth="1"/>
    <col min="11785" max="11785" width="4.44140625" style="2" customWidth="1"/>
    <col min="11786" max="11786" width="16.109375" style="2" customWidth="1"/>
    <col min="11787" max="11787" width="9" style="2" customWidth="1"/>
    <col min="11788" max="11796" width="0" style="2" hidden="1" customWidth="1"/>
    <col min="11797" max="12032" width="9" style="2"/>
    <col min="12033" max="12033" width="5.77734375" style="2" customWidth="1"/>
    <col min="12034" max="12034" width="16.109375" style="2" customWidth="1"/>
    <col min="12035" max="12035" width="5.77734375" style="2" customWidth="1"/>
    <col min="12036" max="12036" width="16.109375" style="2" customWidth="1"/>
    <col min="12037" max="12037" width="5.77734375" style="2" customWidth="1"/>
    <col min="12038" max="12038" width="16.109375" style="2" customWidth="1"/>
    <col min="12039" max="12039" width="5.77734375" style="2" customWidth="1"/>
    <col min="12040" max="12040" width="16.109375" style="2" customWidth="1"/>
    <col min="12041" max="12041" width="4.44140625" style="2" customWidth="1"/>
    <col min="12042" max="12042" width="16.109375" style="2" customWidth="1"/>
    <col min="12043" max="12043" width="9" style="2" customWidth="1"/>
    <col min="12044" max="12052" width="0" style="2" hidden="1" customWidth="1"/>
    <col min="12053" max="12288" width="9" style="2"/>
    <col min="12289" max="12289" width="5.77734375" style="2" customWidth="1"/>
    <col min="12290" max="12290" width="16.109375" style="2" customWidth="1"/>
    <col min="12291" max="12291" width="5.77734375" style="2" customWidth="1"/>
    <col min="12292" max="12292" width="16.109375" style="2" customWidth="1"/>
    <col min="12293" max="12293" width="5.77734375" style="2" customWidth="1"/>
    <col min="12294" max="12294" width="16.109375" style="2" customWidth="1"/>
    <col min="12295" max="12295" width="5.77734375" style="2" customWidth="1"/>
    <col min="12296" max="12296" width="16.109375" style="2" customWidth="1"/>
    <col min="12297" max="12297" width="4.44140625" style="2" customWidth="1"/>
    <col min="12298" max="12298" width="16.109375" style="2" customWidth="1"/>
    <col min="12299" max="12299" width="9" style="2" customWidth="1"/>
    <col min="12300" max="12308" width="0" style="2" hidden="1" customWidth="1"/>
    <col min="12309" max="12544" width="9" style="2"/>
    <col min="12545" max="12545" width="5.77734375" style="2" customWidth="1"/>
    <col min="12546" max="12546" width="16.109375" style="2" customWidth="1"/>
    <col min="12547" max="12547" width="5.77734375" style="2" customWidth="1"/>
    <col min="12548" max="12548" width="16.109375" style="2" customWidth="1"/>
    <col min="12549" max="12549" width="5.77734375" style="2" customWidth="1"/>
    <col min="12550" max="12550" width="16.109375" style="2" customWidth="1"/>
    <col min="12551" max="12551" width="5.77734375" style="2" customWidth="1"/>
    <col min="12552" max="12552" width="16.109375" style="2" customWidth="1"/>
    <col min="12553" max="12553" width="4.44140625" style="2" customWidth="1"/>
    <col min="12554" max="12554" width="16.109375" style="2" customWidth="1"/>
    <col min="12555" max="12555" width="9" style="2" customWidth="1"/>
    <col min="12556" max="12564" width="0" style="2" hidden="1" customWidth="1"/>
    <col min="12565" max="12800" width="9" style="2"/>
    <col min="12801" max="12801" width="5.77734375" style="2" customWidth="1"/>
    <col min="12802" max="12802" width="16.109375" style="2" customWidth="1"/>
    <col min="12803" max="12803" width="5.77734375" style="2" customWidth="1"/>
    <col min="12804" max="12804" width="16.109375" style="2" customWidth="1"/>
    <col min="12805" max="12805" width="5.77734375" style="2" customWidth="1"/>
    <col min="12806" max="12806" width="16.109375" style="2" customWidth="1"/>
    <col min="12807" max="12807" width="5.77734375" style="2" customWidth="1"/>
    <col min="12808" max="12808" width="16.109375" style="2" customWidth="1"/>
    <col min="12809" max="12809" width="4.44140625" style="2" customWidth="1"/>
    <col min="12810" max="12810" width="16.109375" style="2" customWidth="1"/>
    <col min="12811" max="12811" width="9" style="2" customWidth="1"/>
    <col min="12812" max="12820" width="0" style="2" hidden="1" customWidth="1"/>
    <col min="12821" max="13056" width="9" style="2"/>
    <col min="13057" max="13057" width="5.77734375" style="2" customWidth="1"/>
    <col min="13058" max="13058" width="16.109375" style="2" customWidth="1"/>
    <col min="13059" max="13059" width="5.77734375" style="2" customWidth="1"/>
    <col min="13060" max="13060" width="16.109375" style="2" customWidth="1"/>
    <col min="13061" max="13061" width="5.77734375" style="2" customWidth="1"/>
    <col min="13062" max="13062" width="16.109375" style="2" customWidth="1"/>
    <col min="13063" max="13063" width="5.77734375" style="2" customWidth="1"/>
    <col min="13064" max="13064" width="16.109375" style="2" customWidth="1"/>
    <col min="13065" max="13065" width="4.44140625" style="2" customWidth="1"/>
    <col min="13066" max="13066" width="16.109375" style="2" customWidth="1"/>
    <col min="13067" max="13067" width="9" style="2" customWidth="1"/>
    <col min="13068" max="13076" width="0" style="2" hidden="1" customWidth="1"/>
    <col min="13077" max="13312" width="9" style="2"/>
    <col min="13313" max="13313" width="5.77734375" style="2" customWidth="1"/>
    <col min="13314" max="13314" width="16.109375" style="2" customWidth="1"/>
    <col min="13315" max="13315" width="5.77734375" style="2" customWidth="1"/>
    <col min="13316" max="13316" width="16.109375" style="2" customWidth="1"/>
    <col min="13317" max="13317" width="5.77734375" style="2" customWidth="1"/>
    <col min="13318" max="13318" width="16.109375" style="2" customWidth="1"/>
    <col min="13319" max="13319" width="5.77734375" style="2" customWidth="1"/>
    <col min="13320" max="13320" width="16.109375" style="2" customWidth="1"/>
    <col min="13321" max="13321" width="4.44140625" style="2" customWidth="1"/>
    <col min="13322" max="13322" width="16.109375" style="2" customWidth="1"/>
    <col min="13323" max="13323" width="9" style="2" customWidth="1"/>
    <col min="13324" max="13332" width="0" style="2" hidden="1" customWidth="1"/>
    <col min="13333" max="13568" width="9" style="2"/>
    <col min="13569" max="13569" width="5.77734375" style="2" customWidth="1"/>
    <col min="13570" max="13570" width="16.109375" style="2" customWidth="1"/>
    <col min="13571" max="13571" width="5.77734375" style="2" customWidth="1"/>
    <col min="13572" max="13572" width="16.109375" style="2" customWidth="1"/>
    <col min="13573" max="13573" width="5.77734375" style="2" customWidth="1"/>
    <col min="13574" max="13574" width="16.109375" style="2" customWidth="1"/>
    <col min="13575" max="13575" width="5.77734375" style="2" customWidth="1"/>
    <col min="13576" max="13576" width="16.109375" style="2" customWidth="1"/>
    <col min="13577" max="13577" width="4.44140625" style="2" customWidth="1"/>
    <col min="13578" max="13578" width="16.109375" style="2" customWidth="1"/>
    <col min="13579" max="13579" width="9" style="2" customWidth="1"/>
    <col min="13580" max="13588" width="0" style="2" hidden="1" customWidth="1"/>
    <col min="13589" max="13824" width="9" style="2"/>
    <col min="13825" max="13825" width="5.77734375" style="2" customWidth="1"/>
    <col min="13826" max="13826" width="16.109375" style="2" customWidth="1"/>
    <col min="13827" max="13827" width="5.77734375" style="2" customWidth="1"/>
    <col min="13828" max="13828" width="16.109375" style="2" customWidth="1"/>
    <col min="13829" max="13829" width="5.77734375" style="2" customWidth="1"/>
    <col min="13830" max="13830" width="16.109375" style="2" customWidth="1"/>
    <col min="13831" max="13831" width="5.77734375" style="2" customWidth="1"/>
    <col min="13832" max="13832" width="16.109375" style="2" customWidth="1"/>
    <col min="13833" max="13833" width="4.44140625" style="2" customWidth="1"/>
    <col min="13834" max="13834" width="16.109375" style="2" customWidth="1"/>
    <col min="13835" max="13835" width="9" style="2" customWidth="1"/>
    <col min="13836" max="13844" width="0" style="2" hidden="1" customWidth="1"/>
    <col min="13845" max="14080" width="9" style="2"/>
    <col min="14081" max="14081" width="5.77734375" style="2" customWidth="1"/>
    <col min="14082" max="14082" width="16.109375" style="2" customWidth="1"/>
    <col min="14083" max="14083" width="5.77734375" style="2" customWidth="1"/>
    <col min="14084" max="14084" width="16.109375" style="2" customWidth="1"/>
    <col min="14085" max="14085" width="5.77734375" style="2" customWidth="1"/>
    <col min="14086" max="14086" width="16.109375" style="2" customWidth="1"/>
    <col min="14087" max="14087" width="5.77734375" style="2" customWidth="1"/>
    <col min="14088" max="14088" width="16.109375" style="2" customWidth="1"/>
    <col min="14089" max="14089" width="4.44140625" style="2" customWidth="1"/>
    <col min="14090" max="14090" width="16.109375" style="2" customWidth="1"/>
    <col min="14091" max="14091" width="9" style="2" customWidth="1"/>
    <col min="14092" max="14100" width="0" style="2" hidden="1" customWidth="1"/>
    <col min="14101" max="14336" width="9" style="2"/>
    <col min="14337" max="14337" width="5.77734375" style="2" customWidth="1"/>
    <col min="14338" max="14338" width="16.109375" style="2" customWidth="1"/>
    <col min="14339" max="14339" width="5.77734375" style="2" customWidth="1"/>
    <col min="14340" max="14340" width="16.109375" style="2" customWidth="1"/>
    <col min="14341" max="14341" width="5.77734375" style="2" customWidth="1"/>
    <col min="14342" max="14342" width="16.109375" style="2" customWidth="1"/>
    <col min="14343" max="14343" width="5.77734375" style="2" customWidth="1"/>
    <col min="14344" max="14344" width="16.109375" style="2" customWidth="1"/>
    <col min="14345" max="14345" width="4.44140625" style="2" customWidth="1"/>
    <col min="14346" max="14346" width="16.109375" style="2" customWidth="1"/>
    <col min="14347" max="14347" width="9" style="2" customWidth="1"/>
    <col min="14348" max="14356" width="0" style="2" hidden="1" customWidth="1"/>
    <col min="14357" max="14592" width="9" style="2"/>
    <col min="14593" max="14593" width="5.77734375" style="2" customWidth="1"/>
    <col min="14594" max="14594" width="16.109375" style="2" customWidth="1"/>
    <col min="14595" max="14595" width="5.77734375" style="2" customWidth="1"/>
    <col min="14596" max="14596" width="16.109375" style="2" customWidth="1"/>
    <col min="14597" max="14597" width="5.77734375" style="2" customWidth="1"/>
    <col min="14598" max="14598" width="16.109375" style="2" customWidth="1"/>
    <col min="14599" max="14599" width="5.77734375" style="2" customWidth="1"/>
    <col min="14600" max="14600" width="16.109375" style="2" customWidth="1"/>
    <col min="14601" max="14601" width="4.44140625" style="2" customWidth="1"/>
    <col min="14602" max="14602" width="16.109375" style="2" customWidth="1"/>
    <col min="14603" max="14603" width="9" style="2" customWidth="1"/>
    <col min="14604" max="14612" width="0" style="2" hidden="1" customWidth="1"/>
    <col min="14613" max="14848" width="9" style="2"/>
    <col min="14849" max="14849" width="5.77734375" style="2" customWidth="1"/>
    <col min="14850" max="14850" width="16.109375" style="2" customWidth="1"/>
    <col min="14851" max="14851" width="5.77734375" style="2" customWidth="1"/>
    <col min="14852" max="14852" width="16.109375" style="2" customWidth="1"/>
    <col min="14853" max="14853" width="5.77734375" style="2" customWidth="1"/>
    <col min="14854" max="14854" width="16.109375" style="2" customWidth="1"/>
    <col min="14855" max="14855" width="5.77734375" style="2" customWidth="1"/>
    <col min="14856" max="14856" width="16.109375" style="2" customWidth="1"/>
    <col min="14857" max="14857" width="4.44140625" style="2" customWidth="1"/>
    <col min="14858" max="14858" width="16.109375" style="2" customWidth="1"/>
    <col min="14859" max="14859" width="9" style="2" customWidth="1"/>
    <col min="14860" max="14868" width="0" style="2" hidden="1" customWidth="1"/>
    <col min="14869" max="15104" width="9" style="2"/>
    <col min="15105" max="15105" width="5.77734375" style="2" customWidth="1"/>
    <col min="15106" max="15106" width="16.109375" style="2" customWidth="1"/>
    <col min="15107" max="15107" width="5.77734375" style="2" customWidth="1"/>
    <col min="15108" max="15108" width="16.109375" style="2" customWidth="1"/>
    <col min="15109" max="15109" width="5.77734375" style="2" customWidth="1"/>
    <col min="15110" max="15110" width="16.109375" style="2" customWidth="1"/>
    <col min="15111" max="15111" width="5.77734375" style="2" customWidth="1"/>
    <col min="15112" max="15112" width="16.109375" style="2" customWidth="1"/>
    <col min="15113" max="15113" width="4.44140625" style="2" customWidth="1"/>
    <col min="15114" max="15114" width="16.109375" style="2" customWidth="1"/>
    <col min="15115" max="15115" width="9" style="2" customWidth="1"/>
    <col min="15116" max="15124" width="0" style="2" hidden="1" customWidth="1"/>
    <col min="15125" max="15360" width="9" style="2"/>
    <col min="15361" max="15361" width="5.77734375" style="2" customWidth="1"/>
    <col min="15362" max="15362" width="16.109375" style="2" customWidth="1"/>
    <col min="15363" max="15363" width="5.77734375" style="2" customWidth="1"/>
    <col min="15364" max="15364" width="16.109375" style="2" customWidth="1"/>
    <col min="15365" max="15365" width="5.77734375" style="2" customWidth="1"/>
    <col min="15366" max="15366" width="16.109375" style="2" customWidth="1"/>
    <col min="15367" max="15367" width="5.77734375" style="2" customWidth="1"/>
    <col min="15368" max="15368" width="16.109375" style="2" customWidth="1"/>
    <col min="15369" max="15369" width="4.44140625" style="2" customWidth="1"/>
    <col min="15370" max="15370" width="16.109375" style="2" customWidth="1"/>
    <col min="15371" max="15371" width="9" style="2" customWidth="1"/>
    <col min="15372" max="15380" width="0" style="2" hidden="1" customWidth="1"/>
    <col min="15381" max="15616" width="9" style="2"/>
    <col min="15617" max="15617" width="5.77734375" style="2" customWidth="1"/>
    <col min="15618" max="15618" width="16.109375" style="2" customWidth="1"/>
    <col min="15619" max="15619" width="5.77734375" style="2" customWidth="1"/>
    <col min="15620" max="15620" width="16.109375" style="2" customWidth="1"/>
    <col min="15621" max="15621" width="5.77734375" style="2" customWidth="1"/>
    <col min="15622" max="15622" width="16.109375" style="2" customWidth="1"/>
    <col min="15623" max="15623" width="5.77734375" style="2" customWidth="1"/>
    <col min="15624" max="15624" width="16.109375" style="2" customWidth="1"/>
    <col min="15625" max="15625" width="4.44140625" style="2" customWidth="1"/>
    <col min="15626" max="15626" width="16.109375" style="2" customWidth="1"/>
    <col min="15627" max="15627" width="9" style="2" customWidth="1"/>
    <col min="15628" max="15636" width="0" style="2" hidden="1" customWidth="1"/>
    <col min="15637" max="15872" width="9" style="2"/>
    <col min="15873" max="15873" width="5.77734375" style="2" customWidth="1"/>
    <col min="15874" max="15874" width="16.109375" style="2" customWidth="1"/>
    <col min="15875" max="15875" width="5.77734375" style="2" customWidth="1"/>
    <col min="15876" max="15876" width="16.109375" style="2" customWidth="1"/>
    <col min="15877" max="15877" width="5.77734375" style="2" customWidth="1"/>
    <col min="15878" max="15878" width="16.109375" style="2" customWidth="1"/>
    <col min="15879" max="15879" width="5.77734375" style="2" customWidth="1"/>
    <col min="15880" max="15880" width="16.109375" style="2" customWidth="1"/>
    <col min="15881" max="15881" width="4.44140625" style="2" customWidth="1"/>
    <col min="15882" max="15882" width="16.109375" style="2" customWidth="1"/>
    <col min="15883" max="15883" width="9" style="2" customWidth="1"/>
    <col min="15884" max="15892" width="0" style="2" hidden="1" customWidth="1"/>
    <col min="15893" max="16128" width="9" style="2"/>
    <col min="16129" max="16129" width="5.77734375" style="2" customWidth="1"/>
    <col min="16130" max="16130" width="16.109375" style="2" customWidth="1"/>
    <col min="16131" max="16131" width="5.77734375" style="2" customWidth="1"/>
    <col min="16132" max="16132" width="16.109375" style="2" customWidth="1"/>
    <col min="16133" max="16133" width="5.77734375" style="2" customWidth="1"/>
    <col min="16134" max="16134" width="16.109375" style="2" customWidth="1"/>
    <col min="16135" max="16135" width="5.77734375" style="2" customWidth="1"/>
    <col min="16136" max="16136" width="16.109375" style="2" customWidth="1"/>
    <col min="16137" max="16137" width="4.44140625" style="2" customWidth="1"/>
    <col min="16138" max="16138" width="16.109375" style="2" customWidth="1"/>
    <col min="16139" max="16139" width="9" style="2" customWidth="1"/>
    <col min="16140" max="16148" width="0" style="2" hidden="1" customWidth="1"/>
    <col min="16149" max="16384" width="9" style="2"/>
  </cols>
  <sheetData>
    <row r="1" spans="1:24" ht="22.2" customHeight="1">
      <c r="A1" s="8" t="s">
        <v>219</v>
      </c>
      <c r="D1" s="8" t="str">
        <f>注意事項!J3</f>
        <v>一般用</v>
      </c>
      <c r="E1" s="303" t="s">
        <v>508</v>
      </c>
      <c r="F1" s="303"/>
      <c r="G1" s="303"/>
      <c r="H1" s="303"/>
      <c r="I1" s="303"/>
      <c r="J1" s="303"/>
      <c r="K1" s="303"/>
      <c r="L1" s="303"/>
      <c r="M1" s="303"/>
      <c r="N1" s="303"/>
      <c r="O1" s="303"/>
      <c r="P1" s="303"/>
      <c r="Q1" s="303"/>
      <c r="R1" s="303"/>
      <c r="S1" s="303"/>
      <c r="T1" s="303"/>
      <c r="U1" s="303"/>
    </row>
    <row r="2" spans="1:24">
      <c r="B2" s="304"/>
      <c r="C2" s="304"/>
    </row>
    <row r="3" spans="1:24" ht="27" customHeight="1" thickBot="1">
      <c r="A3" s="2">
        <v>2</v>
      </c>
      <c r="B3" s="311" t="s">
        <v>221</v>
      </c>
      <c r="C3" s="312"/>
      <c r="D3" s="313"/>
      <c r="E3" s="314"/>
      <c r="F3" s="315"/>
      <c r="G3" s="4" t="s">
        <v>506</v>
      </c>
      <c r="H3" s="272"/>
      <c r="I3" s="272"/>
      <c r="J3" s="272"/>
      <c r="K3" s="272"/>
    </row>
    <row r="4" spans="1:24" ht="24.6" customHeight="1">
      <c r="A4" s="2">
        <v>1</v>
      </c>
      <c r="B4" s="311" t="s">
        <v>220</v>
      </c>
      <c r="C4" s="312"/>
      <c r="D4" s="308" t="str">
        <f>IF(D3="","",VLOOKUP(D3,所属一覧!B:C,2,0))</f>
        <v/>
      </c>
      <c r="E4" s="309"/>
      <c r="F4" s="310"/>
      <c r="G4" s="301" t="s">
        <v>507</v>
      </c>
      <c r="H4" s="302"/>
      <c r="I4" s="302"/>
      <c r="J4" s="302"/>
      <c r="K4" s="302"/>
    </row>
    <row r="5" spans="1:24" ht="27" customHeight="1">
      <c r="A5" s="2">
        <v>3</v>
      </c>
      <c r="B5" s="311" t="s">
        <v>222</v>
      </c>
      <c r="C5" s="312"/>
      <c r="D5" s="322" t="str">
        <f>IF(D3="","",VLOOKUP(D3,所属一覧!B:E,3,0))</f>
        <v/>
      </c>
      <c r="E5" s="323"/>
      <c r="F5" s="324"/>
      <c r="G5" s="301"/>
      <c r="H5" s="302"/>
      <c r="I5" s="302"/>
      <c r="J5" s="302"/>
      <c r="K5" s="302"/>
    </row>
    <row r="6" spans="1:24" ht="27" customHeight="1">
      <c r="A6" s="2">
        <v>4</v>
      </c>
      <c r="B6" s="311" t="s">
        <v>223</v>
      </c>
      <c r="C6" s="312"/>
      <c r="D6" s="316" t="str">
        <f>IF(D3="","",VLOOKUP(D3,所属一覧!B:E,4,0))</f>
        <v/>
      </c>
      <c r="E6" s="317"/>
      <c r="F6" s="318"/>
      <c r="G6" s="301"/>
      <c r="H6" s="302"/>
      <c r="I6" s="302"/>
      <c r="J6" s="302"/>
      <c r="K6" s="302"/>
    </row>
    <row r="7" spans="1:24" ht="27" customHeight="1">
      <c r="B7" s="311" t="s">
        <v>224</v>
      </c>
      <c r="C7" s="312"/>
      <c r="D7" s="319"/>
      <c r="E7" s="320"/>
      <c r="F7" s="321"/>
      <c r="G7" s="4" t="s">
        <v>94</v>
      </c>
    </row>
    <row r="8" spans="1:24" ht="27" customHeight="1" thickBot="1">
      <c r="B8" s="311" t="s">
        <v>37</v>
      </c>
      <c r="C8" s="312"/>
      <c r="D8" s="305"/>
      <c r="E8" s="306"/>
      <c r="F8" s="307"/>
      <c r="G8" s="4" t="s">
        <v>132</v>
      </c>
      <c r="I8" s="3"/>
    </row>
    <row r="9" spans="1:24" ht="30" customHeight="1" thickBot="1">
      <c r="A9" s="205"/>
      <c r="B9" s="325" t="s">
        <v>265</v>
      </c>
      <c r="C9" s="326"/>
      <c r="D9" s="253"/>
      <c r="E9" s="254" t="s">
        <v>266</v>
      </c>
      <c r="F9" s="67"/>
      <c r="G9" s="205"/>
      <c r="H9" s="67"/>
      <c r="M9"/>
    </row>
    <row r="10" spans="1:24" ht="28.5" customHeight="1" thickBot="1">
      <c r="A10" s="205"/>
      <c r="B10" s="327" t="s">
        <v>225</v>
      </c>
      <c r="C10" s="328"/>
      <c r="D10" s="328"/>
      <c r="E10" s="328"/>
      <c r="F10" s="328"/>
      <c r="G10" s="328"/>
      <c r="H10" s="328"/>
      <c r="I10" s="329"/>
      <c r="M10"/>
    </row>
    <row r="11" spans="1:24" ht="28.5" customHeight="1" thickBot="1">
      <c r="A11" s="205"/>
      <c r="B11" s="330"/>
      <c r="C11" s="331"/>
      <c r="D11" s="331"/>
      <c r="E11" s="332"/>
      <c r="F11" s="331"/>
      <c r="G11" s="331"/>
      <c r="H11" s="331"/>
      <c r="I11" s="332"/>
      <c r="M11"/>
    </row>
    <row r="12" spans="1:24" ht="28.5" customHeight="1" thickBot="1">
      <c r="A12" s="205"/>
      <c r="B12" s="330"/>
      <c r="C12" s="331"/>
      <c r="D12" s="331"/>
      <c r="E12" s="332"/>
      <c r="F12" s="331"/>
      <c r="G12" s="331"/>
      <c r="H12" s="331"/>
      <c r="I12" s="332"/>
      <c r="M12"/>
      <c r="W12" s="2" t="s">
        <v>509</v>
      </c>
      <c r="X12" s="276" t="s">
        <v>303</v>
      </c>
    </row>
    <row r="13" spans="1:24">
      <c r="A13" s="205"/>
      <c r="B13" s="67"/>
      <c r="C13" s="205"/>
      <c r="D13" s="67"/>
      <c r="E13" s="205"/>
      <c r="F13" s="67"/>
      <c r="G13" s="205"/>
      <c r="H13" s="67"/>
      <c r="M13"/>
      <c r="W13" s="2">
        <v>1</v>
      </c>
      <c r="X13" s="276" t="s">
        <v>335</v>
      </c>
    </row>
    <row r="14" spans="1:24">
      <c r="A14" s="205"/>
      <c r="B14" s="67"/>
      <c r="C14" s="205"/>
      <c r="D14" s="67"/>
      <c r="E14" s="205"/>
      <c r="F14" s="67"/>
      <c r="G14" s="205"/>
      <c r="H14" s="67"/>
      <c r="M14"/>
      <c r="W14" s="2">
        <v>2</v>
      </c>
      <c r="X14" s="276" t="s">
        <v>460</v>
      </c>
    </row>
    <row r="15" spans="1:24">
      <c r="A15" s="205"/>
      <c r="B15" s="67"/>
      <c r="C15" s="205"/>
      <c r="D15" s="67"/>
      <c r="E15" s="205"/>
      <c r="F15" s="67"/>
      <c r="G15" s="205"/>
      <c r="H15" s="67"/>
      <c r="M15"/>
      <c r="W15" s="2">
        <v>3</v>
      </c>
      <c r="X15" s="276" t="s">
        <v>416</v>
      </c>
    </row>
    <row r="16" spans="1:24">
      <c r="A16" s="205"/>
      <c r="B16" s="67"/>
      <c r="C16" s="205"/>
      <c r="D16" s="67"/>
      <c r="E16" s="205"/>
      <c r="F16" s="67"/>
      <c r="G16" s="205"/>
      <c r="H16" s="67"/>
      <c r="M16"/>
      <c r="W16" s="2">
        <v>4</v>
      </c>
      <c r="X16" s="276" t="s">
        <v>331</v>
      </c>
    </row>
    <row r="17" spans="1:24">
      <c r="A17" s="205"/>
      <c r="B17" s="67"/>
      <c r="C17" s="205"/>
      <c r="D17" s="67"/>
      <c r="E17" s="205"/>
      <c r="F17" s="67"/>
      <c r="G17" s="205"/>
      <c r="H17" s="67"/>
      <c r="M17"/>
      <c r="W17" s="2">
        <v>5</v>
      </c>
      <c r="X17" s="276" t="s">
        <v>404</v>
      </c>
    </row>
    <row r="18" spans="1:24">
      <c r="A18" s="205"/>
      <c r="B18" s="67"/>
      <c r="C18" s="205"/>
      <c r="D18" s="67"/>
      <c r="E18" s="205"/>
      <c r="F18" s="67"/>
      <c r="G18" s="205"/>
      <c r="H18" s="67"/>
      <c r="M18"/>
      <c r="W18" s="2">
        <v>6</v>
      </c>
      <c r="X18" s="276" t="s">
        <v>319</v>
      </c>
    </row>
    <row r="19" spans="1:24">
      <c r="A19" s="205"/>
      <c r="B19" s="67"/>
      <c r="C19" s="205"/>
      <c r="D19" s="67"/>
      <c r="E19" s="205"/>
      <c r="F19" s="67"/>
      <c r="G19" s="205"/>
      <c r="H19" s="67"/>
      <c r="M19"/>
      <c r="W19" s="2">
        <v>7</v>
      </c>
      <c r="X19" s="276" t="s">
        <v>333</v>
      </c>
    </row>
    <row r="20" spans="1:24">
      <c r="A20" s="205"/>
      <c r="B20" s="67"/>
      <c r="C20" s="205"/>
      <c r="D20" s="67"/>
      <c r="E20" s="205"/>
      <c r="F20" s="67"/>
      <c r="G20" s="205"/>
      <c r="H20" s="67"/>
      <c r="M20"/>
      <c r="W20" s="2">
        <v>8</v>
      </c>
      <c r="X20" s="276" t="s">
        <v>408</v>
      </c>
    </row>
    <row r="21" spans="1:24">
      <c r="A21" s="205"/>
      <c r="B21" s="67"/>
      <c r="C21" s="205"/>
      <c r="D21" s="67"/>
      <c r="E21" s="205"/>
      <c r="F21" s="67"/>
      <c r="G21" s="205"/>
      <c r="H21" s="67"/>
      <c r="M21"/>
      <c r="W21" s="2">
        <v>9</v>
      </c>
      <c r="X21" s="276" t="s">
        <v>474</v>
      </c>
    </row>
    <row r="22" spans="1:24">
      <c r="A22" s="205"/>
      <c r="B22" s="67"/>
      <c r="C22" s="205"/>
      <c r="D22" s="67"/>
      <c r="E22" s="205"/>
      <c r="F22" s="67"/>
      <c r="G22" s="205"/>
      <c r="H22" s="67"/>
      <c r="M22"/>
      <c r="W22" s="2">
        <v>10</v>
      </c>
      <c r="X22" s="276" t="s">
        <v>398</v>
      </c>
    </row>
    <row r="23" spans="1:24">
      <c r="A23" s="205"/>
      <c r="B23" s="67"/>
      <c r="C23" s="205"/>
      <c r="D23" s="67"/>
      <c r="E23" s="205"/>
      <c r="F23" s="67"/>
      <c r="G23" s="205"/>
      <c r="H23" s="67"/>
      <c r="M23"/>
      <c r="W23" s="2">
        <v>11</v>
      </c>
      <c r="X23" s="276" t="s">
        <v>321</v>
      </c>
    </row>
    <row r="24" spans="1:24">
      <c r="A24" s="205"/>
      <c r="B24" s="67"/>
      <c r="C24" s="205"/>
      <c r="D24" s="67"/>
      <c r="E24" s="205"/>
      <c r="F24" s="67"/>
      <c r="G24" s="205"/>
      <c r="H24" s="67"/>
      <c r="M24"/>
      <c r="W24" s="2">
        <v>12</v>
      </c>
      <c r="X24" s="276" t="s">
        <v>484</v>
      </c>
    </row>
    <row r="25" spans="1:24">
      <c r="A25" s="205"/>
      <c r="B25" s="67"/>
      <c r="C25" s="205"/>
      <c r="D25" s="67"/>
      <c r="E25" s="205"/>
      <c r="F25" s="67"/>
      <c r="G25" s="205"/>
      <c r="H25" s="67"/>
      <c r="M25"/>
      <c r="W25" s="2">
        <v>13</v>
      </c>
      <c r="X25" s="276" t="s">
        <v>412</v>
      </c>
    </row>
    <row r="26" spans="1:24">
      <c r="A26" s="205"/>
      <c r="B26" s="67"/>
      <c r="C26" s="205"/>
      <c r="D26" s="67"/>
      <c r="E26" s="205"/>
      <c r="F26" s="67"/>
      <c r="G26" s="205"/>
      <c r="H26" s="67"/>
      <c r="M26"/>
      <c r="W26" s="2">
        <v>14</v>
      </c>
      <c r="X26" s="276" t="s">
        <v>436</v>
      </c>
    </row>
    <row r="27" spans="1:24">
      <c r="A27" s="205"/>
      <c r="B27" s="67"/>
      <c r="C27" s="205"/>
      <c r="D27" s="67"/>
      <c r="E27" s="205"/>
      <c r="F27" s="67"/>
      <c r="G27" s="205"/>
      <c r="H27" s="67"/>
      <c r="M27"/>
      <c r="W27" s="2">
        <v>15</v>
      </c>
      <c r="X27" s="276" t="s">
        <v>444</v>
      </c>
    </row>
    <row r="28" spans="1:24">
      <c r="A28" s="205"/>
      <c r="B28" s="67"/>
      <c r="C28" s="205"/>
      <c r="D28" s="67"/>
      <c r="E28" s="205"/>
      <c r="F28" s="67"/>
      <c r="G28" s="205"/>
      <c r="H28" s="67"/>
      <c r="M28"/>
      <c r="W28" s="2">
        <v>16</v>
      </c>
      <c r="X28" s="276" t="s">
        <v>448</v>
      </c>
    </row>
    <row r="29" spans="1:24">
      <c r="A29" s="205"/>
      <c r="B29" s="67"/>
      <c r="C29" s="205"/>
      <c r="D29" s="67"/>
      <c r="E29" s="205"/>
      <c r="F29" s="67"/>
      <c r="G29" s="205"/>
      <c r="H29" s="67"/>
      <c r="M29"/>
      <c r="W29" s="2">
        <v>17</v>
      </c>
      <c r="X29" s="276" t="s">
        <v>351</v>
      </c>
    </row>
    <row r="30" spans="1:24">
      <c r="A30" s="205"/>
      <c r="B30" s="67"/>
      <c r="C30" s="205"/>
      <c r="D30" s="67"/>
      <c r="E30" s="205"/>
      <c r="F30" s="67"/>
      <c r="G30" s="205"/>
      <c r="H30" s="67"/>
      <c r="M30"/>
      <c r="W30" s="2">
        <v>18</v>
      </c>
      <c r="X30" s="276" t="s">
        <v>414</v>
      </c>
    </row>
    <row r="31" spans="1:24">
      <c r="A31" s="205"/>
      <c r="B31" s="67"/>
      <c r="C31" s="205"/>
      <c r="D31" s="67"/>
      <c r="E31" s="205"/>
      <c r="F31" s="67"/>
      <c r="G31" s="205"/>
      <c r="H31" s="67"/>
      <c r="M31"/>
      <c r="W31" s="2">
        <v>19</v>
      </c>
      <c r="X31" s="276" t="s">
        <v>347</v>
      </c>
    </row>
    <row r="32" spans="1:24">
      <c r="A32" s="205"/>
      <c r="B32" s="67"/>
      <c r="C32" s="205"/>
      <c r="D32" s="67"/>
      <c r="E32" s="205"/>
      <c r="F32" s="67"/>
      <c r="G32" s="205"/>
      <c r="H32" s="67"/>
      <c r="M32"/>
      <c r="W32" s="2">
        <v>20</v>
      </c>
      <c r="X32" s="276" t="s">
        <v>426</v>
      </c>
    </row>
    <row r="33" spans="1:24">
      <c r="A33" s="205"/>
      <c r="B33" s="67"/>
      <c r="C33" s="205"/>
      <c r="D33" s="67"/>
      <c r="E33" s="205"/>
      <c r="F33" s="67"/>
      <c r="G33" s="67"/>
      <c r="H33" s="67"/>
      <c r="M33"/>
      <c r="W33" s="2">
        <v>21</v>
      </c>
      <c r="X33" s="276" t="s">
        <v>394</v>
      </c>
    </row>
    <row r="34" spans="1:24">
      <c r="A34" s="205"/>
      <c r="B34" s="67"/>
      <c r="C34" s="205"/>
      <c r="D34" s="67"/>
      <c r="E34" s="205"/>
      <c r="F34" s="67"/>
      <c r="G34" s="67"/>
      <c r="H34" s="67"/>
      <c r="M34"/>
      <c r="W34" s="2">
        <v>22</v>
      </c>
      <c r="X34" s="276" t="s">
        <v>400</v>
      </c>
    </row>
    <row r="35" spans="1:24">
      <c r="A35" s="205"/>
      <c r="B35" s="67"/>
      <c r="C35" s="205"/>
      <c r="D35" s="67"/>
      <c r="E35" s="205"/>
      <c r="F35" s="67"/>
      <c r="G35" s="67"/>
      <c r="H35" s="67"/>
      <c r="M35"/>
      <c r="W35" s="2">
        <v>23</v>
      </c>
      <c r="X35" s="276" t="s">
        <v>311</v>
      </c>
    </row>
    <row r="36" spans="1:24">
      <c r="A36" s="205"/>
      <c r="B36" s="67"/>
      <c r="C36" s="205"/>
      <c r="D36" s="67"/>
      <c r="E36" s="205"/>
      <c r="F36" s="67"/>
      <c r="G36" s="67"/>
      <c r="H36" s="67"/>
      <c r="M36"/>
      <c r="W36" s="2">
        <v>24</v>
      </c>
      <c r="X36" s="276" t="s">
        <v>313</v>
      </c>
    </row>
    <row r="37" spans="1:24">
      <c r="A37" s="205"/>
      <c r="B37" s="67"/>
      <c r="C37" s="205"/>
      <c r="D37" s="67"/>
      <c r="E37" s="205"/>
      <c r="F37" s="67"/>
      <c r="G37" s="67"/>
      <c r="H37" s="67"/>
      <c r="M37"/>
      <c r="W37" s="2">
        <v>25</v>
      </c>
      <c r="X37" s="276" t="s">
        <v>361</v>
      </c>
    </row>
    <row r="38" spans="1:24">
      <c r="A38" s="205"/>
      <c r="B38" s="67"/>
      <c r="C38" s="205"/>
      <c r="D38" s="67"/>
      <c r="E38" s="205"/>
      <c r="F38" s="67"/>
      <c r="G38" s="67"/>
      <c r="H38" s="67"/>
      <c r="M38"/>
      <c r="W38" s="2">
        <v>26</v>
      </c>
      <c r="X38" s="276" t="s">
        <v>480</v>
      </c>
    </row>
    <row r="39" spans="1:24">
      <c r="A39" s="205"/>
      <c r="B39" s="67"/>
      <c r="C39" s="205"/>
      <c r="D39" s="67"/>
      <c r="E39" s="205"/>
      <c r="F39" s="67"/>
      <c r="G39" s="67"/>
      <c r="H39" s="67"/>
      <c r="M39"/>
      <c r="W39" s="2">
        <v>27</v>
      </c>
      <c r="X39" s="276" t="s">
        <v>325</v>
      </c>
    </row>
    <row r="40" spans="1:24">
      <c r="A40" s="205"/>
      <c r="B40" s="67"/>
      <c r="C40" s="205"/>
      <c r="D40" s="67"/>
      <c r="E40" s="205"/>
      <c r="F40" s="67"/>
      <c r="G40" s="67"/>
      <c r="H40" s="67"/>
      <c r="M40"/>
      <c r="W40" s="2">
        <v>28</v>
      </c>
      <c r="X40" s="276" t="s">
        <v>476</v>
      </c>
    </row>
    <row r="41" spans="1:24">
      <c r="A41" s="205"/>
      <c r="B41" s="67"/>
      <c r="C41" s="205"/>
      <c r="D41" s="67"/>
      <c r="E41" s="205"/>
      <c r="F41" s="67"/>
      <c r="G41" s="67"/>
      <c r="H41" s="67"/>
      <c r="M41"/>
      <c r="W41" s="2">
        <v>29</v>
      </c>
      <c r="X41" s="276" t="s">
        <v>384</v>
      </c>
    </row>
    <row r="42" spans="1:24">
      <c r="A42" s="205"/>
      <c r="B42" s="67"/>
      <c r="C42" s="205"/>
      <c r="D42" s="67"/>
      <c r="E42" s="205"/>
      <c r="F42" s="67"/>
      <c r="G42" s="67"/>
      <c r="H42" s="67"/>
      <c r="M42"/>
      <c r="W42" s="2">
        <v>30</v>
      </c>
      <c r="X42" s="276" t="s">
        <v>438</v>
      </c>
    </row>
    <row r="43" spans="1:24">
      <c r="A43" s="205"/>
      <c r="B43" s="67"/>
      <c r="C43" s="205"/>
      <c r="D43" s="67"/>
      <c r="E43" s="205"/>
      <c r="F43" s="67"/>
      <c r="M43"/>
      <c r="W43" s="2">
        <v>31</v>
      </c>
      <c r="X43" s="276" t="s">
        <v>359</v>
      </c>
    </row>
    <row r="44" spans="1:24">
      <c r="M44"/>
      <c r="W44" s="2">
        <v>32</v>
      </c>
      <c r="X44" s="276" t="s">
        <v>388</v>
      </c>
    </row>
    <row r="45" spans="1:24">
      <c r="M45"/>
      <c r="W45" s="2">
        <v>33</v>
      </c>
      <c r="X45" s="276" t="s">
        <v>317</v>
      </c>
    </row>
    <row r="46" spans="1:24">
      <c r="M46"/>
      <c r="W46" s="2">
        <v>34</v>
      </c>
      <c r="X46" s="276" t="s">
        <v>368</v>
      </c>
    </row>
    <row r="47" spans="1:24">
      <c r="M47"/>
      <c r="W47" s="2">
        <v>35</v>
      </c>
      <c r="X47" s="276" t="s">
        <v>440</v>
      </c>
    </row>
    <row r="48" spans="1:24">
      <c r="M48"/>
      <c r="W48" s="2">
        <v>36</v>
      </c>
      <c r="X48" s="276" t="s">
        <v>376</v>
      </c>
    </row>
    <row r="49" spans="13:24">
      <c r="M49"/>
      <c r="W49" s="2">
        <v>37</v>
      </c>
      <c r="X49" s="276" t="s">
        <v>309</v>
      </c>
    </row>
    <row r="50" spans="13:24">
      <c r="M50"/>
      <c r="W50" s="2">
        <v>38</v>
      </c>
      <c r="X50" s="276" t="s">
        <v>374</v>
      </c>
    </row>
    <row r="51" spans="13:24">
      <c r="M51"/>
      <c r="W51" s="2">
        <v>39</v>
      </c>
      <c r="X51" s="276" t="s">
        <v>488</v>
      </c>
    </row>
    <row r="52" spans="13:24">
      <c r="M52"/>
      <c r="W52" s="2">
        <v>40</v>
      </c>
      <c r="X52" s="276" t="s">
        <v>422</v>
      </c>
    </row>
    <row r="53" spans="13:24">
      <c r="M53"/>
      <c r="W53" s="2">
        <v>41</v>
      </c>
      <c r="X53" s="276" t="s">
        <v>366</v>
      </c>
    </row>
    <row r="54" spans="13:24">
      <c r="M54"/>
      <c r="W54" s="2">
        <v>42</v>
      </c>
      <c r="X54" s="276" t="s">
        <v>470</v>
      </c>
    </row>
    <row r="55" spans="13:24">
      <c r="M55"/>
      <c r="W55" s="2">
        <v>43</v>
      </c>
      <c r="X55" s="276" t="s">
        <v>339</v>
      </c>
    </row>
    <row r="56" spans="13:24">
      <c r="M56"/>
      <c r="W56" s="2">
        <v>44</v>
      </c>
      <c r="X56" s="276" t="s">
        <v>329</v>
      </c>
    </row>
    <row r="57" spans="13:24">
      <c r="M57"/>
      <c r="W57" s="2">
        <v>45</v>
      </c>
      <c r="X57" s="276" t="s">
        <v>424</v>
      </c>
    </row>
    <row r="58" spans="13:24">
      <c r="M58"/>
      <c r="W58" s="2">
        <v>46</v>
      </c>
      <c r="X58" s="276" t="s">
        <v>450</v>
      </c>
    </row>
    <row r="59" spans="13:24">
      <c r="W59" s="2">
        <v>47</v>
      </c>
      <c r="X59" s="276" t="s">
        <v>327</v>
      </c>
    </row>
    <row r="60" spans="13:24">
      <c r="W60" s="2">
        <v>48</v>
      </c>
      <c r="X60" s="276" t="s">
        <v>418</v>
      </c>
    </row>
    <row r="61" spans="13:24">
      <c r="W61" s="2">
        <v>49</v>
      </c>
      <c r="X61" s="276" t="s">
        <v>454</v>
      </c>
    </row>
    <row r="62" spans="13:24">
      <c r="W62" s="2">
        <v>50</v>
      </c>
      <c r="X62" s="276" t="s">
        <v>456</v>
      </c>
    </row>
    <row r="63" spans="13:24">
      <c r="W63" s="2">
        <v>51</v>
      </c>
      <c r="X63" s="276" t="s">
        <v>468</v>
      </c>
    </row>
    <row r="64" spans="13:24">
      <c r="W64" s="2">
        <v>52</v>
      </c>
      <c r="X64" s="276" t="s">
        <v>396</v>
      </c>
    </row>
    <row r="65" spans="23:24">
      <c r="W65" s="2">
        <v>53</v>
      </c>
      <c r="X65" s="276" t="s">
        <v>406</v>
      </c>
    </row>
    <row r="66" spans="23:24">
      <c r="W66" s="2">
        <v>54</v>
      </c>
      <c r="X66" s="276" t="s">
        <v>363</v>
      </c>
    </row>
    <row r="67" spans="23:24">
      <c r="W67" s="2">
        <v>55</v>
      </c>
      <c r="X67" s="276" t="s">
        <v>372</v>
      </c>
    </row>
    <row r="68" spans="23:24">
      <c r="W68" s="2">
        <v>56</v>
      </c>
      <c r="X68" s="276" t="s">
        <v>420</v>
      </c>
    </row>
    <row r="69" spans="23:24">
      <c r="W69" s="2">
        <v>57</v>
      </c>
      <c r="X69" s="276" t="s">
        <v>472</v>
      </c>
    </row>
    <row r="70" spans="23:24">
      <c r="W70" s="2">
        <v>58</v>
      </c>
      <c r="X70" s="276" t="s">
        <v>402</v>
      </c>
    </row>
    <row r="71" spans="23:24">
      <c r="W71" s="2">
        <v>59</v>
      </c>
      <c r="X71" s="276" t="s">
        <v>341</v>
      </c>
    </row>
    <row r="72" spans="23:24">
      <c r="W72" s="2">
        <v>60</v>
      </c>
      <c r="X72" s="276" t="s">
        <v>490</v>
      </c>
    </row>
    <row r="73" spans="23:24">
      <c r="W73" s="2">
        <v>61</v>
      </c>
      <c r="X73" s="276" t="s">
        <v>486</v>
      </c>
    </row>
    <row r="74" spans="23:24">
      <c r="W74" s="2">
        <v>62</v>
      </c>
      <c r="X74" s="276" t="s">
        <v>315</v>
      </c>
    </row>
    <row r="75" spans="23:24">
      <c r="W75" s="2">
        <v>63</v>
      </c>
      <c r="X75" s="276" t="s">
        <v>392</v>
      </c>
    </row>
    <row r="76" spans="23:24">
      <c r="W76" s="2">
        <v>64</v>
      </c>
      <c r="X76" s="276" t="s">
        <v>343</v>
      </c>
    </row>
    <row r="77" spans="23:24">
      <c r="W77" s="2">
        <v>65</v>
      </c>
      <c r="X77" s="276" t="s">
        <v>428</v>
      </c>
    </row>
    <row r="78" spans="23:24">
      <c r="W78" s="2">
        <v>66</v>
      </c>
      <c r="X78" s="276" t="s">
        <v>355</v>
      </c>
    </row>
    <row r="79" spans="23:24">
      <c r="W79" s="2">
        <v>67</v>
      </c>
      <c r="X79" s="276" t="s">
        <v>442</v>
      </c>
    </row>
    <row r="80" spans="23:24">
      <c r="W80" s="2">
        <v>68</v>
      </c>
      <c r="X80" s="276" t="s">
        <v>434</v>
      </c>
    </row>
    <row r="81" spans="23:24">
      <c r="W81" s="2">
        <v>69</v>
      </c>
      <c r="X81" s="276" t="s">
        <v>496</v>
      </c>
    </row>
    <row r="82" spans="23:24">
      <c r="W82" s="2">
        <v>70</v>
      </c>
      <c r="X82" s="276" t="s">
        <v>462</v>
      </c>
    </row>
    <row r="83" spans="23:24">
      <c r="W83" s="2">
        <v>71</v>
      </c>
      <c r="X83" s="276" t="s">
        <v>349</v>
      </c>
    </row>
    <row r="84" spans="23:24">
      <c r="W84" s="2">
        <v>72</v>
      </c>
      <c r="X84" s="276" t="s">
        <v>478</v>
      </c>
    </row>
    <row r="85" spans="23:24">
      <c r="W85" s="2">
        <v>73</v>
      </c>
      <c r="X85" s="276" t="s">
        <v>464</v>
      </c>
    </row>
    <row r="86" spans="23:24">
      <c r="W86" s="2">
        <v>74</v>
      </c>
      <c r="X86" s="276" t="s">
        <v>494</v>
      </c>
    </row>
    <row r="87" spans="23:24">
      <c r="W87" s="2">
        <v>75</v>
      </c>
      <c r="X87" s="276" t="s">
        <v>323</v>
      </c>
    </row>
    <row r="88" spans="23:24">
      <c r="W88" s="2">
        <v>76</v>
      </c>
      <c r="X88" s="276" t="s">
        <v>430</v>
      </c>
    </row>
    <row r="89" spans="23:24">
      <c r="W89" s="2">
        <v>77</v>
      </c>
      <c r="X89" s="276" t="s">
        <v>458</v>
      </c>
    </row>
    <row r="90" spans="23:24">
      <c r="W90" s="2">
        <v>78</v>
      </c>
      <c r="X90" s="276" t="s">
        <v>452</v>
      </c>
    </row>
    <row r="91" spans="23:24">
      <c r="W91" s="2">
        <v>79</v>
      </c>
      <c r="X91" s="276" t="s">
        <v>446</v>
      </c>
    </row>
    <row r="92" spans="23:24">
      <c r="W92" s="2">
        <v>80</v>
      </c>
      <c r="X92" s="276" t="s">
        <v>378</v>
      </c>
    </row>
    <row r="93" spans="23:24">
      <c r="W93" s="2">
        <v>81</v>
      </c>
      <c r="X93" s="276" t="s">
        <v>345</v>
      </c>
    </row>
    <row r="94" spans="23:24">
      <c r="W94" s="2">
        <v>82</v>
      </c>
      <c r="X94" s="276" t="s">
        <v>357</v>
      </c>
    </row>
    <row r="95" spans="23:24">
      <c r="W95" s="2">
        <v>83</v>
      </c>
      <c r="X95" s="276" t="s">
        <v>502</v>
      </c>
    </row>
    <row r="96" spans="23:24">
      <c r="W96" s="2">
        <v>84</v>
      </c>
      <c r="X96" s="276" t="s">
        <v>306</v>
      </c>
    </row>
    <row r="97" spans="23:24">
      <c r="W97" s="2">
        <v>85</v>
      </c>
      <c r="X97" s="276" t="s">
        <v>432</v>
      </c>
    </row>
    <row r="98" spans="23:24">
      <c r="W98" s="2">
        <v>86</v>
      </c>
      <c r="X98" s="276" t="s">
        <v>365</v>
      </c>
    </row>
    <row r="99" spans="23:24">
      <c r="W99" s="2">
        <v>87</v>
      </c>
      <c r="X99" s="276" t="s">
        <v>504</v>
      </c>
    </row>
    <row r="100" spans="23:24">
      <c r="W100" s="2">
        <v>88</v>
      </c>
      <c r="X100" s="276" t="s">
        <v>370</v>
      </c>
    </row>
    <row r="101" spans="23:24">
      <c r="W101" s="2">
        <v>89</v>
      </c>
      <c r="X101" s="276" t="s">
        <v>390</v>
      </c>
    </row>
    <row r="102" spans="23:24">
      <c r="W102" s="2">
        <v>90</v>
      </c>
      <c r="X102" s="276" t="s">
        <v>353</v>
      </c>
    </row>
    <row r="103" spans="23:24">
      <c r="W103" s="2">
        <v>91</v>
      </c>
      <c r="X103" s="276" t="s">
        <v>337</v>
      </c>
    </row>
    <row r="104" spans="23:24">
      <c r="W104" s="2">
        <v>92</v>
      </c>
      <c r="X104" s="276" t="s">
        <v>382</v>
      </c>
    </row>
    <row r="105" spans="23:24">
      <c r="W105" s="2">
        <v>93</v>
      </c>
      <c r="X105" s="276" t="s">
        <v>386</v>
      </c>
    </row>
    <row r="106" spans="23:24">
      <c r="W106" s="2">
        <v>94</v>
      </c>
      <c r="X106" s="276" t="s">
        <v>498</v>
      </c>
    </row>
    <row r="107" spans="23:24">
      <c r="W107" s="2">
        <v>95</v>
      </c>
      <c r="X107" s="276" t="s">
        <v>500</v>
      </c>
    </row>
    <row r="108" spans="23:24">
      <c r="W108" s="2">
        <v>96</v>
      </c>
      <c r="X108" s="276" t="s">
        <v>380</v>
      </c>
    </row>
    <row r="109" spans="23:24">
      <c r="W109" s="2">
        <v>97</v>
      </c>
      <c r="X109" s="276" t="s">
        <v>492</v>
      </c>
    </row>
    <row r="110" spans="23:24">
      <c r="W110" s="2">
        <v>98</v>
      </c>
      <c r="X110" s="276" t="s">
        <v>466</v>
      </c>
    </row>
    <row r="111" spans="23:24">
      <c r="W111" s="2">
        <v>99</v>
      </c>
      <c r="X111" s="276" t="s">
        <v>482</v>
      </c>
    </row>
    <row r="112" spans="23:24">
      <c r="W112" s="2">
        <v>100</v>
      </c>
      <c r="X112" s="276" t="s">
        <v>410</v>
      </c>
    </row>
  </sheetData>
  <sheetProtection sheet="1" selectLockedCells="1"/>
  <mergeCells count="21">
    <mergeCell ref="B9:C9"/>
    <mergeCell ref="B10:I10"/>
    <mergeCell ref="B11:E11"/>
    <mergeCell ref="F11:I11"/>
    <mergeCell ref="B12:E12"/>
    <mergeCell ref="F12:I12"/>
    <mergeCell ref="G4:K6"/>
    <mergeCell ref="E1:U1"/>
    <mergeCell ref="B2:C2"/>
    <mergeCell ref="D8:F8"/>
    <mergeCell ref="D4:F4"/>
    <mergeCell ref="B5:C5"/>
    <mergeCell ref="D3:F3"/>
    <mergeCell ref="D6:F6"/>
    <mergeCell ref="D7:F7"/>
    <mergeCell ref="B6:C6"/>
    <mergeCell ref="B7:C7"/>
    <mergeCell ref="B8:C8"/>
    <mergeCell ref="B4:C4"/>
    <mergeCell ref="B3:C3"/>
    <mergeCell ref="D5:F5"/>
  </mergeCells>
  <phoneticPr fontId="3"/>
  <dataValidations count="4">
    <dataValidation imeMode="on"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6:C8 IY6:IY8 SU6:SU8 ACQ6:ACQ8 AMM6:AMM8 AWI6:AWI8 BGE6:BGE8 BQA6:BQA8 BZW6:BZW8 CJS6:CJS8 CTO6:CTO8 DDK6:DDK8 DNG6:DNG8 DXC6:DXC8 EGY6:EGY8 EQU6:EQU8 FAQ6:FAQ8 FKM6:FKM8 FUI6:FUI8 GEE6:GEE8 GOA6:GOA8 GXW6:GXW8 HHS6:HHS8 HRO6:HRO8 IBK6:IBK8 ILG6:ILG8 IVC6:IVC8 JEY6:JEY8 JOU6:JOU8 JYQ6:JYQ8 KIM6:KIM8 KSI6:KSI8 LCE6:LCE8 LMA6:LMA8 LVW6:LVW8 MFS6:MFS8 MPO6:MPO8 MZK6:MZK8 NJG6:NJG8 NTC6:NTC8 OCY6:OCY8 OMU6:OMU8 OWQ6:OWQ8 PGM6:PGM8 PQI6:PQI8 QAE6:QAE8 QKA6:QKA8 QTW6:QTW8 RDS6:RDS8 RNO6:RNO8 RXK6:RXK8 SHG6:SHG8 SRC6:SRC8 TAY6:TAY8 TKU6:TKU8 TUQ6:TUQ8 UEM6:UEM8 UOI6:UOI8 UYE6:UYE8 VIA6:VIA8 VRW6:VRW8 WBS6:WBS8 WLO6:WLO8 WVK6:WVK8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dataValidation imeMode="off" allowBlank="1" showInputMessage="1" showErrorMessage="1" sqref="D8:F8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所属一覧!$D$2:$D$101</xm:f>
          </x14:formula1>
          <xm:sqref>D3:F3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AO104"/>
  <sheetViews>
    <sheetView zoomScaleNormal="100" workbookViewId="0">
      <pane ySplit="9" topLeftCell="A10" activePane="bottomLeft" state="frozen"/>
      <selection pane="bottomLeft" activeCell="K20" sqref="K20"/>
    </sheetView>
  </sheetViews>
  <sheetFormatPr defaultColWidth="9" defaultRowHeight="13.2"/>
  <cols>
    <col min="1" max="1" width="4.44140625" style="1" bestFit="1" customWidth="1"/>
    <col min="2" max="2" width="9" style="1"/>
    <col min="3" max="4" width="17.44140625" style="1" customWidth="1"/>
    <col min="5" max="5" width="12.44140625" style="1" customWidth="1"/>
    <col min="6" max="7" width="5.44140625" style="1" bestFit="1" customWidth="1"/>
    <col min="8" max="11" width="12.33203125" style="1" customWidth="1"/>
    <col min="12" max="12" width="3.6640625" style="1" hidden="1" customWidth="1"/>
    <col min="13" max="13" width="5.5546875" style="1" bestFit="1" customWidth="1"/>
    <col min="14" max="16" width="9" style="1"/>
    <col min="17" max="17" width="9" style="1" customWidth="1"/>
    <col min="18" max="18" width="9" style="1" hidden="1" customWidth="1"/>
    <col min="19" max="19" width="13.88671875" style="2" hidden="1" customWidth="1"/>
    <col min="20" max="20" width="13.88671875" style="1" hidden="1" customWidth="1"/>
    <col min="21" max="21" width="9" style="1" hidden="1" customWidth="1"/>
    <col min="22" max="22" width="6.44140625" style="1" hidden="1" customWidth="1"/>
    <col min="23" max="24" width="16.109375" style="1" hidden="1" customWidth="1"/>
    <col min="25" max="26" width="5.44140625" style="1" hidden="1" customWidth="1"/>
    <col min="27" max="27" width="9.44140625" style="5" hidden="1" customWidth="1"/>
    <col min="28" max="28" width="6.44140625" style="1" hidden="1" customWidth="1"/>
    <col min="29" max="30" width="16.109375" style="1" hidden="1" customWidth="1"/>
    <col min="31" max="32" width="5.44140625" style="1" hidden="1" customWidth="1"/>
    <col min="33" max="33" width="9.44140625" style="1" hidden="1" customWidth="1"/>
    <col min="34" max="38" width="9" style="1" hidden="1" customWidth="1"/>
    <col min="39" max="39" width="10.5546875" style="1" hidden="1" customWidth="1"/>
    <col min="40" max="40" width="9" style="1" hidden="1" customWidth="1"/>
    <col min="41" max="41" width="10.5546875" style="1" hidden="1" customWidth="1"/>
    <col min="42" max="58" width="9" style="1" customWidth="1"/>
    <col min="59" max="16384" width="9" style="1"/>
  </cols>
  <sheetData>
    <row r="1" spans="1:41" ht="16.2">
      <c r="A1" s="8" t="s">
        <v>76</v>
      </c>
    </row>
    <row r="2" spans="1:41">
      <c r="A2" s="3"/>
    </row>
    <row r="3" spans="1:41" ht="13.8" thickBot="1">
      <c r="A3" s="3"/>
      <c r="B3" s="138" t="s">
        <v>172</v>
      </c>
      <c r="C3" s="23"/>
      <c r="D3" s="23"/>
      <c r="E3" s="23"/>
      <c r="F3" s="23"/>
      <c r="G3" s="23"/>
      <c r="H3" s="23"/>
      <c r="I3" s="23"/>
      <c r="J3" s="23"/>
      <c r="K3" s="23"/>
      <c r="M3" s="333" t="s">
        <v>164</v>
      </c>
      <c r="N3" s="333"/>
      <c r="O3" s="333"/>
    </row>
    <row r="4" spans="1:41" ht="13.8" thickBot="1">
      <c r="A4" s="3"/>
      <c r="B4" s="138" t="s">
        <v>173</v>
      </c>
      <c r="C4" s="23"/>
      <c r="D4" s="23"/>
      <c r="E4" s="23"/>
      <c r="F4" s="23"/>
      <c r="G4" s="23"/>
      <c r="H4" s="23"/>
      <c r="I4" s="23"/>
      <c r="J4" s="23"/>
      <c r="K4" s="23"/>
      <c r="L4" s="114"/>
      <c r="M4" s="142"/>
      <c r="N4" s="141" t="s">
        <v>165</v>
      </c>
      <c r="O4" s="140" t="s">
        <v>166</v>
      </c>
    </row>
    <row r="5" spans="1:41">
      <c r="A5" s="3"/>
      <c r="B5" s="44" t="s">
        <v>151</v>
      </c>
      <c r="C5" s="23"/>
      <c r="D5" s="23"/>
      <c r="E5" s="23"/>
      <c r="F5" s="23"/>
      <c r="G5" s="23"/>
      <c r="H5" s="23"/>
      <c r="I5" s="23"/>
      <c r="J5" s="23"/>
      <c r="K5" s="23"/>
      <c r="M5" s="143" t="s">
        <v>167</v>
      </c>
      <c r="N5" s="199"/>
      <c r="O5" s="201"/>
    </row>
    <row r="6" spans="1:41" ht="13.8" thickBot="1">
      <c r="A6" s="3"/>
      <c r="B6" s="44" t="s">
        <v>161</v>
      </c>
      <c r="C6" s="23"/>
      <c r="D6" s="23"/>
      <c r="E6" s="23"/>
      <c r="F6" s="23"/>
      <c r="G6" s="23"/>
      <c r="H6" s="23"/>
      <c r="I6" s="23"/>
      <c r="J6" s="23"/>
      <c r="K6" s="23"/>
      <c r="M6" s="144" t="s">
        <v>168</v>
      </c>
      <c r="N6" s="200"/>
      <c r="O6" s="202"/>
    </row>
    <row r="7" spans="1:41" ht="13.8" thickBot="1"/>
    <row r="8" spans="1:41" ht="36.75" customHeight="1">
      <c r="A8" s="25"/>
      <c r="B8" s="34" t="s">
        <v>116</v>
      </c>
      <c r="C8" s="34" t="s">
        <v>130</v>
      </c>
      <c r="D8" s="34" t="s">
        <v>131</v>
      </c>
      <c r="E8" s="219"/>
      <c r="F8" s="26" t="s">
        <v>38</v>
      </c>
      <c r="G8" s="28" t="s">
        <v>39</v>
      </c>
      <c r="H8" s="25" t="s">
        <v>41</v>
      </c>
      <c r="I8" s="28" t="s">
        <v>42</v>
      </c>
      <c r="J8" s="25" t="s">
        <v>229</v>
      </c>
      <c r="K8" s="28" t="s">
        <v>230</v>
      </c>
      <c r="L8" s="31"/>
      <c r="M8" s="235"/>
      <c r="N8" s="32" t="s">
        <v>45</v>
      </c>
      <c r="O8" s="32" t="s">
        <v>46</v>
      </c>
    </row>
    <row r="9" spans="1:41" ht="13.8" thickBot="1">
      <c r="A9" s="35" t="s">
        <v>43</v>
      </c>
      <c r="B9" s="19" t="s">
        <v>290</v>
      </c>
      <c r="C9" s="19" t="s">
        <v>44</v>
      </c>
      <c r="D9" s="19" t="s">
        <v>113</v>
      </c>
      <c r="E9" s="220"/>
      <c r="F9" s="19" t="s">
        <v>2</v>
      </c>
      <c r="G9" s="30">
        <v>2</v>
      </c>
      <c r="H9" s="29" t="s">
        <v>97</v>
      </c>
      <c r="I9" s="30">
        <v>12.53</v>
      </c>
      <c r="J9" s="29" t="s">
        <v>285</v>
      </c>
      <c r="K9" s="30" t="s">
        <v>286</v>
      </c>
      <c r="L9" s="29"/>
      <c r="M9" s="236"/>
      <c r="N9" s="33" t="s">
        <v>61</v>
      </c>
      <c r="O9" s="33" t="s">
        <v>96</v>
      </c>
      <c r="V9" s="5" t="s">
        <v>74</v>
      </c>
      <c r="W9" s="5" t="s">
        <v>47</v>
      </c>
      <c r="X9" s="5" t="s">
        <v>114</v>
      </c>
      <c r="Y9" s="5" t="s">
        <v>38</v>
      </c>
      <c r="Z9" s="5" t="s">
        <v>1</v>
      </c>
      <c r="AA9" s="10" t="s">
        <v>162</v>
      </c>
      <c r="AB9" s="5" t="s">
        <v>74</v>
      </c>
      <c r="AC9" s="5" t="s">
        <v>47</v>
      </c>
      <c r="AD9" s="5" t="s">
        <v>114</v>
      </c>
      <c r="AE9" s="5" t="s">
        <v>38</v>
      </c>
      <c r="AF9" s="5" t="s">
        <v>1</v>
      </c>
      <c r="AG9" s="5" t="s">
        <v>162</v>
      </c>
      <c r="AH9" s="1" t="s">
        <v>163</v>
      </c>
      <c r="AI9" s="1">
        <f>COUNT(AI10:AI99)</f>
        <v>0</v>
      </c>
      <c r="AJ9" s="1" t="s">
        <v>169</v>
      </c>
      <c r="AK9" s="1">
        <f>COUNT(AK10:AK99)</f>
        <v>0</v>
      </c>
      <c r="AL9" s="1" t="s">
        <v>170</v>
      </c>
      <c r="AM9" s="1">
        <f>COUNT(AM10:AM99)</f>
        <v>0</v>
      </c>
      <c r="AN9" s="1" t="s">
        <v>171</v>
      </c>
      <c r="AO9" s="1">
        <f>COUNT(AO10:AO99)</f>
        <v>0</v>
      </c>
    </row>
    <row r="10" spans="1:41">
      <c r="A10" s="36">
        <v>1</v>
      </c>
      <c r="B10" s="269"/>
      <c r="C10" s="269"/>
      <c r="D10" s="269"/>
      <c r="E10" s="270"/>
      <c r="F10" s="269"/>
      <c r="G10" s="61"/>
      <c r="H10" s="62"/>
      <c r="I10" s="197"/>
      <c r="J10" s="62"/>
      <c r="K10" s="197"/>
      <c r="L10" s="62"/>
      <c r="M10" s="237"/>
      <c r="N10" s="63"/>
      <c r="O10" s="63"/>
      <c r="S10" s="70"/>
      <c r="T10" s="71"/>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6">
        <v>2</v>
      </c>
      <c r="B11" s="269"/>
      <c r="C11" s="269"/>
      <c r="D11" s="269"/>
      <c r="E11" s="270"/>
      <c r="F11" s="269"/>
      <c r="G11" s="61"/>
      <c r="H11" s="62"/>
      <c r="I11" s="197"/>
      <c r="J11" s="62"/>
      <c r="K11" s="197"/>
      <c r="L11" s="62"/>
      <c r="M11" s="237"/>
      <c r="N11" s="63"/>
      <c r="O11" s="63"/>
      <c r="R11" s="1" t="s">
        <v>60</v>
      </c>
      <c r="S11" s="72" t="str">
        <f>IF(種目情報!A4="","",種目情報!A4)</f>
        <v>男100m</v>
      </c>
      <c r="T11" s="73" t="str">
        <f>IF(種目情報!E4="","",種目情報!E4)</f>
        <v>女100m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6">
        <v>3</v>
      </c>
      <c r="B12" s="269"/>
      <c r="C12" s="269"/>
      <c r="D12" s="269"/>
      <c r="E12" s="270"/>
      <c r="F12" s="269"/>
      <c r="G12" s="61"/>
      <c r="H12" s="62"/>
      <c r="I12" s="197"/>
      <c r="J12" s="62"/>
      <c r="K12" s="197"/>
      <c r="L12" s="62"/>
      <c r="M12" s="237"/>
      <c r="N12" s="63"/>
      <c r="O12" s="63"/>
      <c r="R12" s="1" t="s">
        <v>59</v>
      </c>
      <c r="S12" s="72" t="str">
        <f>IF(種目情報!A5="","",種目情報!A5)</f>
        <v>男200m</v>
      </c>
      <c r="T12" s="73" t="str">
        <f>IF(種目情報!E5="","",種目情報!E5)</f>
        <v>女200m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6">
        <v>4</v>
      </c>
      <c r="B13" s="269"/>
      <c r="C13" s="269"/>
      <c r="D13" s="269"/>
      <c r="E13" s="270"/>
      <c r="F13" s="269"/>
      <c r="G13" s="61"/>
      <c r="H13" s="62"/>
      <c r="I13" s="197"/>
      <c r="J13" s="62"/>
      <c r="K13" s="197"/>
      <c r="L13" s="62"/>
      <c r="M13" s="237"/>
      <c r="N13" s="63"/>
      <c r="O13" s="63"/>
      <c r="S13" s="72" t="str">
        <f>IF(種目情報!A6="","",種目情報!A6)</f>
        <v>男400m</v>
      </c>
      <c r="T13" s="73" t="str">
        <f>IF(種目情報!E6="","",種目情報!E6)</f>
        <v>女400m</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6">
        <v>5</v>
      </c>
      <c r="B14" s="269"/>
      <c r="C14" s="269"/>
      <c r="D14" s="269"/>
      <c r="E14" s="270"/>
      <c r="F14" s="269"/>
      <c r="G14" s="61"/>
      <c r="H14" s="62"/>
      <c r="I14" s="197"/>
      <c r="J14" s="62"/>
      <c r="K14" s="197"/>
      <c r="L14" s="62"/>
      <c r="M14" s="237"/>
      <c r="N14" s="63"/>
      <c r="O14" s="63"/>
      <c r="S14" s="72" t="str">
        <f>IF(種目情報!A7="","",種目情報!A7)</f>
        <v>男800m</v>
      </c>
      <c r="T14" s="73" t="str">
        <f>IF(種目情報!E7="","",種目情報!E7)</f>
        <v>女800m</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6">
        <v>6</v>
      </c>
      <c r="B15" s="269"/>
      <c r="C15" s="269"/>
      <c r="D15" s="269"/>
      <c r="E15" s="270"/>
      <c r="F15" s="269"/>
      <c r="G15" s="61"/>
      <c r="H15" s="62"/>
      <c r="I15" s="197"/>
      <c r="J15" s="62"/>
      <c r="K15" s="197"/>
      <c r="L15" s="62"/>
      <c r="M15" s="237"/>
      <c r="N15" s="63"/>
      <c r="O15" s="63"/>
      <c r="S15" s="72" t="str">
        <f>IF(種目情報!A8="","",種目情報!A8)</f>
        <v>男1500m</v>
      </c>
      <c r="T15" s="73" t="str">
        <f>IF(種目情報!E8="","",種目情報!E8)</f>
        <v>女1500m</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6">
        <v>7</v>
      </c>
      <c r="B16" s="269"/>
      <c r="C16" s="269"/>
      <c r="D16" s="269"/>
      <c r="E16" s="270"/>
      <c r="F16" s="269"/>
      <c r="G16" s="61"/>
      <c r="H16" s="62"/>
      <c r="I16" s="197"/>
      <c r="J16" s="62"/>
      <c r="K16" s="197"/>
      <c r="L16" s="62"/>
      <c r="M16" s="237"/>
      <c r="N16" s="63"/>
      <c r="O16" s="63"/>
      <c r="S16" s="72" t="str">
        <f>IF(種目情報!A9="","",種目情報!A9)</f>
        <v>男5000m</v>
      </c>
      <c r="T16" s="73" t="str">
        <f>IF(種目情報!E9="","",種目情報!E9)</f>
        <v>女5000m</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6">
        <v>8</v>
      </c>
      <c r="B17" s="269"/>
      <c r="C17" s="269"/>
      <c r="D17" s="269"/>
      <c r="E17" s="270"/>
      <c r="F17" s="269"/>
      <c r="G17" s="61"/>
      <c r="H17" s="62"/>
      <c r="I17" s="197"/>
      <c r="J17" s="62"/>
      <c r="K17" s="197"/>
      <c r="L17" s="62"/>
      <c r="M17" s="237"/>
      <c r="N17" s="63"/>
      <c r="O17" s="63"/>
      <c r="S17" s="72" t="str">
        <f>IF(種目情報!A10="","",種目情報!A10)</f>
        <v>男10000m</v>
      </c>
      <c r="T17" s="73" t="str">
        <f>IF(種目情報!E10="","",種目情報!E10)</f>
        <v>女100mH</v>
      </c>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6">
        <v>9</v>
      </c>
      <c r="B18" s="269"/>
      <c r="C18" s="269"/>
      <c r="D18" s="269"/>
      <c r="E18" s="270"/>
      <c r="F18" s="269"/>
      <c r="G18" s="61"/>
      <c r="H18" s="62"/>
      <c r="I18" s="197"/>
      <c r="J18" s="62"/>
      <c r="K18" s="197"/>
      <c r="L18" s="62"/>
      <c r="M18" s="237"/>
      <c r="N18" s="63"/>
      <c r="O18" s="63"/>
      <c r="S18" s="72" t="str">
        <f>IF(種目情報!A11="","",種目情報!A11)</f>
        <v>男110mH</v>
      </c>
      <c r="T18" s="73" t="str">
        <f>IF(種目情報!E11="","",種目情報!E11)</f>
        <v>女400mH</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6">
        <v>10</v>
      </c>
      <c r="B19" s="269"/>
      <c r="C19" s="269"/>
      <c r="D19" s="269"/>
      <c r="E19" s="270"/>
      <c r="F19" s="269"/>
      <c r="G19" s="61"/>
      <c r="H19" s="62"/>
      <c r="I19" s="197"/>
      <c r="J19" s="62"/>
      <c r="K19" s="197"/>
      <c r="L19" s="62"/>
      <c r="M19" s="237"/>
      <c r="N19" s="63"/>
      <c r="O19" s="63"/>
      <c r="S19" s="72" t="str">
        <f>IF(種目情報!A12="","",種目情報!A12)</f>
        <v>男400mH</v>
      </c>
      <c r="T19" s="73" t="str">
        <f>IF(種目情報!E12="","",種目情報!E12)</f>
        <v>女5000mW</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6">
        <v>11</v>
      </c>
      <c r="B20" s="269"/>
      <c r="C20" s="269"/>
      <c r="D20" s="269"/>
      <c r="E20" s="270"/>
      <c r="F20" s="269"/>
      <c r="G20" s="61"/>
      <c r="H20" s="62"/>
      <c r="I20" s="197"/>
      <c r="J20" s="62"/>
      <c r="K20" s="197"/>
      <c r="L20" s="62"/>
      <c r="M20" s="237"/>
      <c r="N20" s="63"/>
      <c r="O20" s="63"/>
      <c r="S20" s="72" t="str">
        <f>IF(種目情報!A13="","",種目情報!A13)</f>
        <v>男3000mSC</v>
      </c>
      <c r="T20" s="73" t="str">
        <f>IF(種目情報!E13="","",種目情報!E13)</f>
        <v>女走高跳</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6">
        <v>12</v>
      </c>
      <c r="B21" s="269"/>
      <c r="C21" s="269"/>
      <c r="D21" s="269"/>
      <c r="E21" s="270"/>
      <c r="F21" s="269"/>
      <c r="G21" s="61"/>
      <c r="H21" s="62"/>
      <c r="I21" s="197"/>
      <c r="J21" s="62"/>
      <c r="K21" s="197"/>
      <c r="L21" s="62"/>
      <c r="M21" s="237"/>
      <c r="N21" s="63"/>
      <c r="O21" s="63"/>
      <c r="S21" s="72" t="str">
        <f>IF(種目情報!A14="","",種目情報!A14)</f>
        <v>男5000mW</v>
      </c>
      <c r="T21" s="73" t="str">
        <f>IF(種目情報!E14="","",種目情報!E14)</f>
        <v>女棒高跳</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6">
        <v>13</v>
      </c>
      <c r="B22" s="269"/>
      <c r="C22" s="269"/>
      <c r="D22" s="269"/>
      <c r="E22" s="270"/>
      <c r="F22" s="269"/>
      <c r="G22" s="61"/>
      <c r="H22" s="62"/>
      <c r="I22" s="197"/>
      <c r="J22" s="62"/>
      <c r="K22" s="197"/>
      <c r="L22" s="62"/>
      <c r="M22" s="237"/>
      <c r="N22" s="63"/>
      <c r="O22" s="63"/>
      <c r="S22" s="72" t="str">
        <f>IF(種目情報!A15="","",種目情報!A15)</f>
        <v>男走高跳</v>
      </c>
      <c r="T22" s="73" t="str">
        <f>IF(種目情報!E15="","",種目情報!E15)</f>
        <v>女走幅跳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6">
        <v>14</v>
      </c>
      <c r="B23" s="269"/>
      <c r="C23" s="269"/>
      <c r="D23" s="269"/>
      <c r="E23" s="270"/>
      <c r="F23" s="269"/>
      <c r="G23" s="61"/>
      <c r="H23" s="62"/>
      <c r="I23" s="197"/>
      <c r="J23" s="62"/>
      <c r="K23" s="197"/>
      <c r="L23" s="62"/>
      <c r="M23" s="237"/>
      <c r="N23" s="63"/>
      <c r="O23" s="63"/>
      <c r="S23" s="72" t="str">
        <f>IF(種目情報!A16="","",種目情報!A16)</f>
        <v>男棒高跳</v>
      </c>
      <c r="T23" s="73" t="str">
        <f>IF(種目情報!E16="","",種目情報!E16)</f>
        <v>女三段跳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6">
        <v>15</v>
      </c>
      <c r="B24" s="269"/>
      <c r="C24" s="269"/>
      <c r="D24" s="269"/>
      <c r="E24" s="270"/>
      <c r="F24" s="269"/>
      <c r="G24" s="61"/>
      <c r="H24" s="62"/>
      <c r="I24" s="197"/>
      <c r="J24" s="62"/>
      <c r="K24" s="197"/>
      <c r="L24" s="62"/>
      <c r="M24" s="237"/>
      <c r="N24" s="63"/>
      <c r="O24" s="63"/>
      <c r="S24" s="72" t="str">
        <f>IF(種目情報!A17="","",種目情報!A17)</f>
        <v>男走幅跳</v>
      </c>
      <c r="T24" s="73" t="str">
        <f>IF(種目情報!E17="","",種目情報!E17)</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6">
        <v>16</v>
      </c>
      <c r="B25" s="269"/>
      <c r="C25" s="269"/>
      <c r="D25" s="269"/>
      <c r="E25" s="270"/>
      <c r="F25" s="269"/>
      <c r="G25" s="61"/>
      <c r="H25" s="62"/>
      <c r="I25" s="197"/>
      <c r="J25" s="62"/>
      <c r="K25" s="197"/>
      <c r="L25" s="62"/>
      <c r="M25" s="237"/>
      <c r="N25" s="63"/>
      <c r="O25" s="63"/>
      <c r="S25" s="72" t="str">
        <f>IF(種目情報!A18="","",種目情報!A18)</f>
        <v>男三段跳</v>
      </c>
      <c r="T25" s="73" t="str">
        <f>IF(種目情報!E18="","",種目情報!E18)</f>
        <v>女円盤投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6">
        <v>17</v>
      </c>
      <c r="B26" s="269"/>
      <c r="C26" s="269"/>
      <c r="D26" s="269"/>
      <c r="E26" s="270"/>
      <c r="F26" s="269"/>
      <c r="G26" s="61"/>
      <c r="H26" s="62"/>
      <c r="I26" s="197"/>
      <c r="J26" s="62"/>
      <c r="K26" s="197"/>
      <c r="L26" s="62"/>
      <c r="M26" s="237"/>
      <c r="N26" s="63"/>
      <c r="O26" s="63"/>
      <c r="S26" s="72" t="str">
        <f>IF(種目情報!A19="","",種目情報!A19)</f>
        <v>男砲丸投</v>
      </c>
      <c r="T26" s="73" t="str">
        <f>IF(種目情報!E19="","",種目情報!E19)</f>
        <v>女やり投</v>
      </c>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6">
        <v>18</v>
      </c>
      <c r="B27" s="269"/>
      <c r="C27" s="269"/>
      <c r="D27" s="269"/>
      <c r="E27" s="270"/>
      <c r="F27" s="269"/>
      <c r="G27" s="61"/>
      <c r="H27" s="62"/>
      <c r="I27" s="197"/>
      <c r="J27" s="62"/>
      <c r="K27" s="197"/>
      <c r="L27" s="62"/>
      <c r="M27" s="237"/>
      <c r="N27" s="63"/>
      <c r="O27" s="63"/>
      <c r="S27" s="72" t="str">
        <f>IF(種目情報!A20="","",種目情報!A20)</f>
        <v>男円盤投</v>
      </c>
      <c r="T27" s="73" t="str">
        <f>IF(種目情報!E20="","",種目情報!E20)</f>
        <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6">
        <v>19</v>
      </c>
      <c r="B28" s="269"/>
      <c r="C28" s="269"/>
      <c r="D28" s="269"/>
      <c r="E28" s="270"/>
      <c r="F28" s="269"/>
      <c r="G28" s="61"/>
      <c r="H28" s="62"/>
      <c r="I28" s="197"/>
      <c r="J28" s="62"/>
      <c r="K28" s="197"/>
      <c r="L28" s="62"/>
      <c r="M28" s="237"/>
      <c r="N28" s="63"/>
      <c r="O28" s="63"/>
      <c r="S28" s="72" t="str">
        <f>IF(種目情報!A21="","",種目情報!A21)</f>
        <v>男やり投</v>
      </c>
      <c r="T28" s="73" t="str">
        <f>IF(種目情報!E21="","",種目情報!E21)</f>
        <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6">
        <v>20</v>
      </c>
      <c r="B29" s="269"/>
      <c r="C29" s="269"/>
      <c r="D29" s="269"/>
      <c r="E29" s="270"/>
      <c r="F29" s="269"/>
      <c r="G29" s="61"/>
      <c r="H29" s="62"/>
      <c r="I29" s="197"/>
      <c r="J29" s="62"/>
      <c r="K29" s="197"/>
      <c r="L29" s="62"/>
      <c r="M29" s="237"/>
      <c r="N29" s="63"/>
      <c r="O29" s="63"/>
      <c r="S29" s="72" t="str">
        <f>IF(種目情報!A22="","",種目情報!A22)</f>
        <v/>
      </c>
      <c r="T29" s="73" t="str">
        <f>IF(種目情報!E22="","",種目情報!E22)</f>
        <v/>
      </c>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6">
        <v>21</v>
      </c>
      <c r="B30" s="269"/>
      <c r="C30" s="269"/>
      <c r="D30" s="269"/>
      <c r="E30" s="270"/>
      <c r="F30" s="269"/>
      <c r="G30" s="61"/>
      <c r="H30" s="62"/>
      <c r="I30" s="197"/>
      <c r="J30" s="62"/>
      <c r="K30" s="197"/>
      <c r="L30" s="62"/>
      <c r="M30" s="237"/>
      <c r="N30" s="63"/>
      <c r="O30" s="63"/>
      <c r="S30" s="72" t="str">
        <f>IF(種目情報!A23="","",種目情報!A23)</f>
        <v/>
      </c>
      <c r="T30" s="73" t="str">
        <f>IF(種目情報!E23="","",種目情報!E23)</f>
        <v/>
      </c>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6">
        <v>22</v>
      </c>
      <c r="B31" s="269"/>
      <c r="C31" s="269"/>
      <c r="D31" s="269"/>
      <c r="E31" s="270"/>
      <c r="F31" s="269"/>
      <c r="G31" s="61"/>
      <c r="H31" s="62"/>
      <c r="I31" s="197"/>
      <c r="J31" s="62"/>
      <c r="K31" s="197"/>
      <c r="L31" s="62"/>
      <c r="M31" s="237"/>
      <c r="N31" s="63"/>
      <c r="O31" s="63"/>
      <c r="S31" s="72" t="str">
        <f>IF(種目情報!A24="","",種目情報!A24)</f>
        <v/>
      </c>
      <c r="T31" s="73" t="str">
        <f>IF(種目情報!E24="","",種目情報!E24)</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6">
        <v>23</v>
      </c>
      <c r="B32" s="269"/>
      <c r="C32" s="269"/>
      <c r="D32" s="269"/>
      <c r="E32" s="270"/>
      <c r="F32" s="269"/>
      <c r="G32" s="61"/>
      <c r="H32" s="62"/>
      <c r="I32" s="197"/>
      <c r="J32" s="62"/>
      <c r="K32" s="197"/>
      <c r="L32" s="62"/>
      <c r="M32" s="237"/>
      <c r="N32" s="63"/>
      <c r="O32" s="63"/>
      <c r="S32" s="72" t="str">
        <f>IF(種目情報!A25="","",種目情報!A25)</f>
        <v/>
      </c>
      <c r="T32" s="73" t="str">
        <f>IF(種目情報!E25="","",種目情報!E25)</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6">
        <v>24</v>
      </c>
      <c r="B33" s="269"/>
      <c r="C33" s="269"/>
      <c r="D33" s="269"/>
      <c r="E33" s="270"/>
      <c r="F33" s="269"/>
      <c r="G33" s="61"/>
      <c r="H33" s="62"/>
      <c r="I33" s="197"/>
      <c r="J33" s="62"/>
      <c r="K33" s="197"/>
      <c r="L33" s="62"/>
      <c r="M33" s="237"/>
      <c r="N33" s="63"/>
      <c r="O33" s="63"/>
      <c r="S33" s="72" t="str">
        <f>IF(種目情報!A26="","",種目情報!A26)</f>
        <v/>
      </c>
      <c r="T33" s="73" t="str">
        <f>IF(種目情報!E26="","",種目情報!E26)</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6">
        <v>25</v>
      </c>
      <c r="B34" s="269"/>
      <c r="C34" s="269"/>
      <c r="D34" s="269"/>
      <c r="E34" s="270"/>
      <c r="F34" s="269"/>
      <c r="G34" s="61"/>
      <c r="H34" s="62"/>
      <c r="I34" s="197"/>
      <c r="J34" s="62"/>
      <c r="K34" s="197"/>
      <c r="L34" s="62"/>
      <c r="M34" s="237"/>
      <c r="N34" s="63"/>
      <c r="O34" s="63"/>
      <c r="S34" s="72" t="str">
        <f>IF(種目情報!A27="","",種目情報!A27)</f>
        <v/>
      </c>
      <c r="T34" s="73" t="str">
        <f>IF(種目情報!E27="","",種目情報!E27)</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6">
        <v>26</v>
      </c>
      <c r="B35" s="269"/>
      <c r="C35" s="269"/>
      <c r="D35" s="269"/>
      <c r="E35" s="270"/>
      <c r="F35" s="269"/>
      <c r="G35" s="61"/>
      <c r="H35" s="62"/>
      <c r="I35" s="197"/>
      <c r="J35" s="62"/>
      <c r="K35" s="197"/>
      <c r="L35" s="62"/>
      <c r="M35" s="237"/>
      <c r="N35" s="63"/>
      <c r="O35" s="63"/>
      <c r="S35" s="72" t="str">
        <f>IF(種目情報!A28="","",種目情報!A28)</f>
        <v/>
      </c>
      <c r="T35" s="73" t="str">
        <f>IF(種目情報!E28="","",種目情報!E28)</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6">
        <v>27</v>
      </c>
      <c r="B36" s="269"/>
      <c r="C36" s="269"/>
      <c r="D36" s="269"/>
      <c r="E36" s="270"/>
      <c r="F36" s="269"/>
      <c r="G36" s="61"/>
      <c r="H36" s="62"/>
      <c r="I36" s="197"/>
      <c r="J36" s="62"/>
      <c r="K36" s="197"/>
      <c r="L36" s="62"/>
      <c r="M36" s="237"/>
      <c r="N36" s="63"/>
      <c r="O36" s="63"/>
      <c r="S36" s="72" t="str">
        <f>IF(種目情報!A29="","",種目情報!A29)</f>
        <v/>
      </c>
      <c r="T36" s="73" t="str">
        <f>IF(種目情報!E29="","",種目情報!E29)</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6">
        <v>28</v>
      </c>
      <c r="B37" s="269"/>
      <c r="C37" s="269"/>
      <c r="D37" s="269"/>
      <c r="E37" s="270"/>
      <c r="F37" s="269"/>
      <c r="G37" s="61"/>
      <c r="H37" s="62"/>
      <c r="I37" s="197"/>
      <c r="J37" s="62"/>
      <c r="K37" s="197"/>
      <c r="L37" s="62"/>
      <c r="M37" s="237"/>
      <c r="N37" s="63"/>
      <c r="O37" s="63"/>
      <c r="S37" s="72" t="str">
        <f>IF(種目情報!A30="","",種目情報!A30)</f>
        <v/>
      </c>
      <c r="T37" s="73" t="str">
        <f>IF(種目情報!E30="","",種目情報!E30)</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6">
        <v>29</v>
      </c>
      <c r="B38" s="269"/>
      <c r="C38" s="269"/>
      <c r="D38" s="269"/>
      <c r="E38" s="270"/>
      <c r="F38" s="269"/>
      <c r="G38" s="61"/>
      <c r="H38" s="62"/>
      <c r="I38" s="197"/>
      <c r="J38" s="62"/>
      <c r="K38" s="197"/>
      <c r="L38" s="62"/>
      <c r="M38" s="237"/>
      <c r="N38" s="63"/>
      <c r="O38" s="63"/>
      <c r="S38" s="72" t="str">
        <f>IF(種目情報!A31="","",種目情報!A31)</f>
        <v/>
      </c>
      <c r="T38" s="73" t="str">
        <f>IF(種目情報!E31="","",種目情報!E31)</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6">
        <v>30</v>
      </c>
      <c r="B39" s="269"/>
      <c r="C39" s="269"/>
      <c r="D39" s="269"/>
      <c r="E39" s="270"/>
      <c r="F39" s="269"/>
      <c r="G39" s="61"/>
      <c r="H39" s="62"/>
      <c r="I39" s="197"/>
      <c r="J39" s="62"/>
      <c r="K39" s="197"/>
      <c r="L39" s="62"/>
      <c r="M39" s="237"/>
      <c r="N39" s="63"/>
      <c r="O39" s="63"/>
      <c r="S39" s="72" t="str">
        <f>IF(種目情報!A32="","",種目情報!A32)</f>
        <v/>
      </c>
      <c r="T39" s="73" t="str">
        <f>IF(種目情報!E32="","",種目情報!E32)</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6">
        <v>31</v>
      </c>
      <c r="B40" s="269"/>
      <c r="C40" s="269"/>
      <c r="D40" s="269"/>
      <c r="E40" s="270"/>
      <c r="F40" s="269"/>
      <c r="G40" s="61"/>
      <c r="H40" s="62"/>
      <c r="I40" s="197"/>
      <c r="J40" s="62"/>
      <c r="K40" s="197"/>
      <c r="L40" s="62"/>
      <c r="M40" s="237"/>
      <c r="N40" s="63"/>
      <c r="O40" s="63"/>
      <c r="S40" s="72" t="str">
        <f>IF(種目情報!A33="","",種目情報!A33)</f>
        <v/>
      </c>
      <c r="T40" s="73" t="str">
        <f>IF(種目情報!E33="","",種目情報!E33)</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6">
        <v>32</v>
      </c>
      <c r="B41" s="269"/>
      <c r="C41" s="269"/>
      <c r="D41" s="269"/>
      <c r="E41" s="270"/>
      <c r="F41" s="269"/>
      <c r="G41" s="61"/>
      <c r="H41" s="62"/>
      <c r="I41" s="197"/>
      <c r="J41" s="62"/>
      <c r="K41" s="197"/>
      <c r="L41" s="62"/>
      <c r="M41" s="237"/>
      <c r="N41" s="63"/>
      <c r="O41" s="63"/>
      <c r="S41" s="72" t="str">
        <f>IF(種目情報!A34="","",種目情報!A34)</f>
        <v/>
      </c>
      <c r="T41" s="73" t="str">
        <f>IF(種目情報!E34="","",種目情報!E34)</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6">
        <v>33</v>
      </c>
      <c r="B42" s="269"/>
      <c r="C42" s="269"/>
      <c r="D42" s="269"/>
      <c r="E42" s="270"/>
      <c r="F42" s="269"/>
      <c r="G42" s="61"/>
      <c r="H42" s="62"/>
      <c r="I42" s="197"/>
      <c r="J42" s="62"/>
      <c r="K42" s="197"/>
      <c r="L42" s="62"/>
      <c r="M42" s="237"/>
      <c r="N42" s="63"/>
      <c r="O42" s="63"/>
      <c r="S42" s="72" t="str">
        <f>IF(種目情報!A35="","",種目情報!A35)</f>
        <v/>
      </c>
      <c r="T42" s="73" t="str">
        <f>IF(種目情報!E35="","",種目情報!E35)</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6">
        <v>34</v>
      </c>
      <c r="B43" s="269"/>
      <c r="C43" s="269"/>
      <c r="D43" s="269"/>
      <c r="E43" s="270"/>
      <c r="F43" s="269"/>
      <c r="G43" s="61"/>
      <c r="H43" s="62"/>
      <c r="I43" s="197"/>
      <c r="J43" s="62"/>
      <c r="K43" s="197"/>
      <c r="L43" s="62"/>
      <c r="M43" s="237"/>
      <c r="N43" s="63"/>
      <c r="O43" s="63"/>
      <c r="S43" s="72" t="str">
        <f>IF(種目情報!A36="","",種目情報!A36)</f>
        <v/>
      </c>
      <c r="T43" s="73" t="str">
        <f>IF(種目情報!E36="","",種目情報!E36)</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6">
        <v>35</v>
      </c>
      <c r="B44" s="269"/>
      <c r="C44" s="269"/>
      <c r="D44" s="269"/>
      <c r="E44" s="270"/>
      <c r="F44" s="269"/>
      <c r="G44" s="61"/>
      <c r="H44" s="62"/>
      <c r="I44" s="197"/>
      <c r="J44" s="62"/>
      <c r="K44" s="197"/>
      <c r="L44" s="62"/>
      <c r="M44" s="237"/>
      <c r="N44" s="63"/>
      <c r="O44" s="63"/>
      <c r="S44" s="72" t="str">
        <f>IF(種目情報!A37="","",種目情報!A37)</f>
        <v/>
      </c>
      <c r="T44" s="73" t="str">
        <f>IF(種目情報!E37="","",種目情報!E37)</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6">
        <v>36</v>
      </c>
      <c r="B45" s="269"/>
      <c r="C45" s="269"/>
      <c r="D45" s="269"/>
      <c r="E45" s="270"/>
      <c r="F45" s="269"/>
      <c r="G45" s="61"/>
      <c r="H45" s="62"/>
      <c r="I45" s="197"/>
      <c r="J45" s="62"/>
      <c r="K45" s="197"/>
      <c r="L45" s="62"/>
      <c r="M45" s="237"/>
      <c r="N45" s="63"/>
      <c r="O45" s="63"/>
      <c r="S45" s="72" t="str">
        <f>IF(種目情報!A38="","",種目情報!A38)</f>
        <v/>
      </c>
      <c r="T45" s="73" t="str">
        <f>IF(種目情報!E38="","",種目情報!E38)</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6">
        <v>37</v>
      </c>
      <c r="B46" s="269"/>
      <c r="C46" s="269"/>
      <c r="D46" s="269"/>
      <c r="E46" s="270"/>
      <c r="F46" s="269"/>
      <c r="G46" s="61"/>
      <c r="H46" s="62"/>
      <c r="I46" s="197"/>
      <c r="J46" s="62"/>
      <c r="K46" s="197"/>
      <c r="L46" s="62"/>
      <c r="M46" s="237"/>
      <c r="N46" s="63"/>
      <c r="O46" s="63"/>
      <c r="S46" s="72" t="str">
        <f>IF(種目情報!A39="","",種目情報!A39)</f>
        <v/>
      </c>
      <c r="T46" s="73" t="str">
        <f>IF(種目情報!E39="","",種目情報!E39)</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6">
        <v>38</v>
      </c>
      <c r="B47" s="269"/>
      <c r="C47" s="269"/>
      <c r="D47" s="269"/>
      <c r="E47" s="270"/>
      <c r="F47" s="269"/>
      <c r="G47" s="61"/>
      <c r="H47" s="62"/>
      <c r="I47" s="197"/>
      <c r="J47" s="62"/>
      <c r="K47" s="197"/>
      <c r="L47" s="62"/>
      <c r="M47" s="237"/>
      <c r="N47" s="63"/>
      <c r="O47" s="63"/>
      <c r="S47" s="72" t="str">
        <f>IF(種目情報!A40="","",種目情報!A40)</f>
        <v/>
      </c>
      <c r="T47" s="73" t="str">
        <f>IF(種目情報!E40="","",種目情報!E40)</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6">
        <v>39</v>
      </c>
      <c r="B48" s="269"/>
      <c r="C48" s="269"/>
      <c r="D48" s="269"/>
      <c r="E48" s="270"/>
      <c r="F48" s="269"/>
      <c r="G48" s="61"/>
      <c r="H48" s="62"/>
      <c r="I48" s="197"/>
      <c r="J48" s="62"/>
      <c r="K48" s="197"/>
      <c r="L48" s="62"/>
      <c r="M48" s="237"/>
      <c r="N48" s="63"/>
      <c r="O48" s="63"/>
      <c r="S48" s="72" t="str">
        <f>IF(種目情報!A41="","",種目情報!A41)</f>
        <v/>
      </c>
      <c r="T48" s="73" t="str">
        <f>IF(種目情報!E41="","",種目情報!E41)</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6">
        <v>40</v>
      </c>
      <c r="B49" s="269"/>
      <c r="C49" s="269"/>
      <c r="D49" s="269"/>
      <c r="E49" s="270"/>
      <c r="F49" s="269"/>
      <c r="G49" s="61"/>
      <c r="H49" s="62"/>
      <c r="I49" s="197"/>
      <c r="J49" s="62"/>
      <c r="K49" s="197"/>
      <c r="L49" s="62"/>
      <c r="M49" s="237"/>
      <c r="N49" s="63"/>
      <c r="O49" s="63"/>
      <c r="S49" s="72" t="str">
        <f>IF(種目情報!A42="","",種目情報!A42)</f>
        <v/>
      </c>
      <c r="T49" s="73" t="str">
        <f>IF(種目情報!E42="","",種目情報!E42)</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6">
        <v>41</v>
      </c>
      <c r="B50" s="269"/>
      <c r="C50" s="269"/>
      <c r="D50" s="269"/>
      <c r="E50" s="270"/>
      <c r="F50" s="269"/>
      <c r="G50" s="61"/>
      <c r="H50" s="62"/>
      <c r="I50" s="197"/>
      <c r="J50" s="62"/>
      <c r="K50" s="197"/>
      <c r="L50" s="62"/>
      <c r="M50" s="237"/>
      <c r="N50" s="63"/>
      <c r="O50" s="63"/>
      <c r="S50" s="72" t="str">
        <f>IF(種目情報!A43="","",種目情報!A43)</f>
        <v/>
      </c>
      <c r="T50" s="73" t="str">
        <f>IF(種目情報!E43="","",種目情報!E43)</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6">
        <v>42</v>
      </c>
      <c r="B51" s="269"/>
      <c r="C51" s="269"/>
      <c r="D51" s="269"/>
      <c r="E51" s="270"/>
      <c r="F51" s="269"/>
      <c r="G51" s="61"/>
      <c r="H51" s="62"/>
      <c r="I51" s="197"/>
      <c r="J51" s="62"/>
      <c r="K51" s="197"/>
      <c r="L51" s="62"/>
      <c r="M51" s="237"/>
      <c r="N51" s="63"/>
      <c r="O51" s="63"/>
      <c r="S51" s="72" t="str">
        <f>IF(種目情報!A44="","",種目情報!A44)</f>
        <v/>
      </c>
      <c r="T51" s="73" t="str">
        <f>IF(種目情報!E44="","",種目情報!E44)</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6">
        <v>43</v>
      </c>
      <c r="B52" s="269"/>
      <c r="C52" s="269"/>
      <c r="D52" s="269"/>
      <c r="E52" s="270"/>
      <c r="F52" s="269"/>
      <c r="G52" s="61"/>
      <c r="H52" s="62"/>
      <c r="I52" s="197"/>
      <c r="J52" s="62"/>
      <c r="K52" s="197"/>
      <c r="L52" s="62"/>
      <c r="M52" s="237"/>
      <c r="N52" s="63"/>
      <c r="O52" s="63"/>
      <c r="S52" s="72" t="str">
        <f>IF(種目情報!A45="","",種目情報!A45)</f>
        <v/>
      </c>
      <c r="T52" s="73" t="str">
        <f>IF(種目情報!E45="","",種目情報!E45)</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6">
        <v>44</v>
      </c>
      <c r="B53" s="269"/>
      <c r="C53" s="269"/>
      <c r="D53" s="269"/>
      <c r="E53" s="270"/>
      <c r="F53" s="269"/>
      <c r="G53" s="61"/>
      <c r="H53" s="62"/>
      <c r="I53" s="197"/>
      <c r="J53" s="62"/>
      <c r="K53" s="197"/>
      <c r="L53" s="62"/>
      <c r="M53" s="237"/>
      <c r="N53" s="63"/>
      <c r="O53" s="63"/>
      <c r="S53" s="72" t="str">
        <f>IF(種目情報!A46="","",種目情報!A46)</f>
        <v/>
      </c>
      <c r="T53" s="73" t="str">
        <f>IF(種目情報!E46="","",種目情報!E46)</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6">
        <v>45</v>
      </c>
      <c r="B54" s="269"/>
      <c r="C54" s="269"/>
      <c r="D54" s="269"/>
      <c r="E54" s="270"/>
      <c r="F54" s="269"/>
      <c r="G54" s="61"/>
      <c r="H54" s="62"/>
      <c r="I54" s="197"/>
      <c r="J54" s="62"/>
      <c r="K54" s="197"/>
      <c r="L54" s="62"/>
      <c r="M54" s="237"/>
      <c r="N54" s="63"/>
      <c r="O54" s="63"/>
      <c r="S54" s="72" t="str">
        <f>IF(種目情報!A47="","",種目情報!A47)</f>
        <v/>
      </c>
      <c r="T54" s="73" t="str">
        <f>IF(種目情報!E47="","",種目情報!E47)</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6">
        <v>46</v>
      </c>
      <c r="B55" s="269"/>
      <c r="C55" s="269"/>
      <c r="D55" s="269"/>
      <c r="E55" s="270"/>
      <c r="F55" s="269"/>
      <c r="G55" s="61"/>
      <c r="H55" s="62"/>
      <c r="I55" s="197"/>
      <c r="J55" s="62"/>
      <c r="K55" s="197"/>
      <c r="L55" s="62"/>
      <c r="M55" s="237"/>
      <c r="N55" s="63"/>
      <c r="O55" s="63"/>
      <c r="S55" s="72" t="str">
        <f>IF(種目情報!A48="","",種目情報!A48)</f>
        <v/>
      </c>
      <c r="T55" s="73" t="str">
        <f>IF(種目情報!E48="","",種目情報!E48)</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6">
        <v>47</v>
      </c>
      <c r="B56" s="269"/>
      <c r="C56" s="269"/>
      <c r="D56" s="269"/>
      <c r="E56" s="270"/>
      <c r="F56" s="269"/>
      <c r="G56" s="61"/>
      <c r="H56" s="62"/>
      <c r="I56" s="197"/>
      <c r="J56" s="62"/>
      <c r="K56" s="197"/>
      <c r="L56" s="62"/>
      <c r="M56" s="237"/>
      <c r="N56" s="63"/>
      <c r="O56" s="63"/>
      <c r="S56" s="72" t="str">
        <f>IF(種目情報!A49="","",種目情報!A49)</f>
        <v/>
      </c>
      <c r="T56" s="73" t="str">
        <f>IF(種目情報!E49="","",種目情報!E49)</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6">
        <v>48</v>
      </c>
      <c r="B57" s="269"/>
      <c r="C57" s="269"/>
      <c r="D57" s="269"/>
      <c r="E57" s="270"/>
      <c r="F57" s="269"/>
      <c r="G57" s="61"/>
      <c r="H57" s="62"/>
      <c r="I57" s="197"/>
      <c r="J57" s="62"/>
      <c r="K57" s="197"/>
      <c r="L57" s="62"/>
      <c r="M57" s="237"/>
      <c r="N57" s="63"/>
      <c r="O57" s="63"/>
      <c r="S57" s="72" t="str">
        <f>IF(種目情報!A50="","",種目情報!A50)</f>
        <v/>
      </c>
      <c r="T57" s="73" t="str">
        <f>IF(種目情報!E50="","",種目情報!E50)</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6">
        <v>49</v>
      </c>
      <c r="B58" s="269"/>
      <c r="C58" s="269"/>
      <c r="D58" s="269"/>
      <c r="E58" s="270"/>
      <c r="F58" s="269"/>
      <c r="G58" s="61"/>
      <c r="H58" s="62"/>
      <c r="I58" s="197"/>
      <c r="J58" s="62"/>
      <c r="K58" s="197"/>
      <c r="L58" s="62"/>
      <c r="M58" s="237"/>
      <c r="N58" s="63"/>
      <c r="O58" s="63"/>
      <c r="S58" s="72" t="str">
        <f>IF(種目情報!A51="","",種目情報!A51)</f>
        <v/>
      </c>
      <c r="T58" s="73" t="str">
        <f>IF(種目情報!E51="","",種目情報!E51)</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6">
        <v>50</v>
      </c>
      <c r="B59" s="269"/>
      <c r="C59" s="269"/>
      <c r="D59" s="269"/>
      <c r="E59" s="270"/>
      <c r="F59" s="269"/>
      <c r="G59" s="61"/>
      <c r="H59" s="62"/>
      <c r="I59" s="197"/>
      <c r="J59" s="62"/>
      <c r="K59" s="197"/>
      <c r="L59" s="62"/>
      <c r="M59" s="237"/>
      <c r="N59" s="63"/>
      <c r="O59" s="63"/>
      <c r="S59" s="72" t="str">
        <f>IF(種目情報!A52="","",種目情報!A52)</f>
        <v/>
      </c>
      <c r="T59" s="73" t="str">
        <f>IF(種目情報!E52="","",種目情報!E52)</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6">
        <v>51</v>
      </c>
      <c r="B60" s="269"/>
      <c r="C60" s="269"/>
      <c r="D60" s="269"/>
      <c r="E60" s="270"/>
      <c r="F60" s="269"/>
      <c r="G60" s="61"/>
      <c r="H60" s="62"/>
      <c r="I60" s="197"/>
      <c r="J60" s="62"/>
      <c r="K60" s="197"/>
      <c r="L60" s="62"/>
      <c r="M60" s="237"/>
      <c r="N60" s="63"/>
      <c r="O60" s="63"/>
      <c r="S60" s="72" t="str">
        <f>IF(種目情報!A53="","",種目情報!A53)</f>
        <v/>
      </c>
      <c r="T60" s="73" t="str">
        <f>IF(種目情報!E53="","",種目情報!E53)</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6">
        <v>52</v>
      </c>
      <c r="B61" s="269"/>
      <c r="C61" s="269"/>
      <c r="D61" s="269"/>
      <c r="E61" s="270"/>
      <c r="F61" s="269"/>
      <c r="G61" s="61"/>
      <c r="H61" s="62"/>
      <c r="I61" s="197"/>
      <c r="J61" s="62"/>
      <c r="K61" s="197"/>
      <c r="L61" s="62"/>
      <c r="M61" s="237"/>
      <c r="N61" s="63"/>
      <c r="O61" s="63"/>
      <c r="S61" s="72" t="str">
        <f>IF(種目情報!A54="","",種目情報!A54)</f>
        <v/>
      </c>
      <c r="T61" s="73" t="str">
        <f>IF(種目情報!E54="","",種目情報!E54)</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6">
        <v>53</v>
      </c>
      <c r="B62" s="269"/>
      <c r="C62" s="269"/>
      <c r="D62" s="269"/>
      <c r="E62" s="270"/>
      <c r="F62" s="269"/>
      <c r="G62" s="61"/>
      <c r="H62" s="62"/>
      <c r="I62" s="197"/>
      <c r="J62" s="62"/>
      <c r="K62" s="197"/>
      <c r="L62" s="62"/>
      <c r="M62" s="237"/>
      <c r="N62" s="63"/>
      <c r="O62" s="63"/>
      <c r="S62" s="72" t="str">
        <f>IF(種目情報!A55="","",種目情報!A55)</f>
        <v/>
      </c>
      <c r="T62" s="73" t="str">
        <f>IF(種目情報!E55="","",種目情報!E55)</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6">
        <v>54</v>
      </c>
      <c r="B63" s="269"/>
      <c r="C63" s="269"/>
      <c r="D63" s="269"/>
      <c r="E63" s="270"/>
      <c r="F63" s="269"/>
      <c r="G63" s="61"/>
      <c r="H63" s="62"/>
      <c r="I63" s="197"/>
      <c r="J63" s="62"/>
      <c r="K63" s="197"/>
      <c r="L63" s="62"/>
      <c r="M63" s="237"/>
      <c r="N63" s="63"/>
      <c r="O63" s="63"/>
      <c r="S63" s="72" t="str">
        <f>IF(種目情報!A56="","",種目情報!A56)</f>
        <v/>
      </c>
      <c r="T63" s="73" t="str">
        <f>IF(種目情報!E56="","",種目情報!E56)</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6">
        <v>55</v>
      </c>
      <c r="B64" s="269"/>
      <c r="C64" s="269"/>
      <c r="D64" s="269"/>
      <c r="E64" s="270"/>
      <c r="F64" s="269"/>
      <c r="G64" s="61"/>
      <c r="H64" s="62"/>
      <c r="I64" s="197"/>
      <c r="J64" s="62"/>
      <c r="K64" s="197"/>
      <c r="L64" s="62"/>
      <c r="M64" s="237"/>
      <c r="N64" s="63"/>
      <c r="O64" s="63"/>
      <c r="S64" s="72" t="str">
        <f>IF(種目情報!A57="","",種目情報!A57)</f>
        <v/>
      </c>
      <c r="T64" s="73" t="str">
        <f>IF(種目情報!E57="","",種目情報!E57)</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6">
        <v>56</v>
      </c>
      <c r="B65" s="269"/>
      <c r="C65" s="269"/>
      <c r="D65" s="269"/>
      <c r="E65" s="270"/>
      <c r="F65" s="269"/>
      <c r="G65" s="61"/>
      <c r="H65" s="62"/>
      <c r="I65" s="197"/>
      <c r="J65" s="62"/>
      <c r="K65" s="197"/>
      <c r="L65" s="62"/>
      <c r="M65" s="237"/>
      <c r="N65" s="63"/>
      <c r="O65" s="63"/>
      <c r="S65" s="72" t="str">
        <f>IF(種目情報!A58="","",種目情報!A58)</f>
        <v/>
      </c>
      <c r="T65" s="73" t="str">
        <f>IF(種目情報!E58="","",種目情報!E58)</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6">
        <v>57</v>
      </c>
      <c r="B66" s="269"/>
      <c r="C66" s="269"/>
      <c r="D66" s="269"/>
      <c r="E66" s="270"/>
      <c r="F66" s="269"/>
      <c r="G66" s="61"/>
      <c r="H66" s="62"/>
      <c r="I66" s="197"/>
      <c r="J66" s="62"/>
      <c r="K66" s="197"/>
      <c r="L66" s="62"/>
      <c r="M66" s="237"/>
      <c r="N66" s="63"/>
      <c r="O66" s="63"/>
      <c r="S66" s="72" t="str">
        <f>IF(種目情報!A59="","",種目情報!A59)</f>
        <v/>
      </c>
      <c r="T66" s="73" t="str">
        <f>IF(種目情報!E59="","",種目情報!E59)</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6">
        <v>58</v>
      </c>
      <c r="B67" s="269"/>
      <c r="C67" s="269"/>
      <c r="D67" s="269"/>
      <c r="E67" s="270"/>
      <c r="F67" s="269"/>
      <c r="G67" s="61"/>
      <c r="H67" s="62"/>
      <c r="I67" s="197"/>
      <c r="J67" s="62"/>
      <c r="K67" s="197"/>
      <c r="L67" s="62"/>
      <c r="M67" s="237"/>
      <c r="N67" s="63"/>
      <c r="O67" s="63"/>
      <c r="S67" s="72" t="str">
        <f>IF(種目情報!A60="","",種目情報!A60)</f>
        <v/>
      </c>
      <c r="T67" s="73" t="str">
        <f>IF(種目情報!E60="","",種目情報!E60)</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6">
        <v>59</v>
      </c>
      <c r="B68" s="269"/>
      <c r="C68" s="269"/>
      <c r="D68" s="269"/>
      <c r="E68" s="270"/>
      <c r="F68" s="269"/>
      <c r="G68" s="61"/>
      <c r="H68" s="62"/>
      <c r="I68" s="197"/>
      <c r="J68" s="62"/>
      <c r="K68" s="197"/>
      <c r="L68" s="62"/>
      <c r="M68" s="237"/>
      <c r="N68" s="63"/>
      <c r="O68" s="63"/>
      <c r="S68" s="72" t="str">
        <f>IF(種目情報!A61="","",種目情報!A61)</f>
        <v/>
      </c>
      <c r="T68" s="73" t="str">
        <f>IF(種目情報!E61="","",種目情報!E61)</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6">
        <v>60</v>
      </c>
      <c r="B69" s="269"/>
      <c r="C69" s="269"/>
      <c r="D69" s="269"/>
      <c r="E69" s="270"/>
      <c r="F69" s="269"/>
      <c r="G69" s="61"/>
      <c r="H69" s="62"/>
      <c r="I69" s="197"/>
      <c r="J69" s="62"/>
      <c r="K69" s="197"/>
      <c r="L69" s="62"/>
      <c r="M69" s="237"/>
      <c r="N69" s="63"/>
      <c r="O69" s="63"/>
      <c r="S69" s="72" t="str">
        <f>IF(種目情報!A62="","",種目情報!A62)</f>
        <v/>
      </c>
      <c r="T69" s="73" t="str">
        <f>IF(種目情報!E62="","",種目情報!E62)</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6">
        <v>61</v>
      </c>
      <c r="B70" s="269"/>
      <c r="C70" s="269"/>
      <c r="D70" s="269"/>
      <c r="E70" s="270"/>
      <c r="F70" s="269"/>
      <c r="G70" s="61"/>
      <c r="H70" s="62"/>
      <c r="I70" s="197"/>
      <c r="J70" s="62"/>
      <c r="K70" s="197"/>
      <c r="L70" s="62"/>
      <c r="M70" s="237"/>
      <c r="N70" s="63"/>
      <c r="O70" s="63"/>
      <c r="S70" s="72" t="str">
        <f>IF(種目情報!A63="","",種目情報!A63)</f>
        <v/>
      </c>
      <c r="T70" s="73" t="str">
        <f>IF(種目情報!E63="","",種目情報!E63)</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6">
        <v>62</v>
      </c>
      <c r="B71" s="269"/>
      <c r="C71" s="269"/>
      <c r="D71" s="269"/>
      <c r="E71" s="270"/>
      <c r="F71" s="269"/>
      <c r="G71" s="61"/>
      <c r="H71" s="62"/>
      <c r="I71" s="197"/>
      <c r="J71" s="62"/>
      <c r="K71" s="197"/>
      <c r="L71" s="62"/>
      <c r="M71" s="237"/>
      <c r="N71" s="63"/>
      <c r="O71" s="63"/>
      <c r="S71" s="72" t="str">
        <f>IF(種目情報!A64="","",種目情報!A64)</f>
        <v/>
      </c>
      <c r="T71" s="73" t="str">
        <f>IF(種目情報!E64="","",種目情報!E64)</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6">
        <v>63</v>
      </c>
      <c r="B72" s="269"/>
      <c r="C72" s="269"/>
      <c r="D72" s="269"/>
      <c r="E72" s="270"/>
      <c r="F72" s="269"/>
      <c r="G72" s="61"/>
      <c r="H72" s="62"/>
      <c r="I72" s="197"/>
      <c r="J72" s="62"/>
      <c r="K72" s="197"/>
      <c r="L72" s="62"/>
      <c r="M72" s="237"/>
      <c r="N72" s="63"/>
      <c r="O72" s="63"/>
      <c r="S72" s="72" t="str">
        <f>IF(種目情報!A65="","",種目情報!A65)</f>
        <v/>
      </c>
      <c r="T72" s="73" t="str">
        <f>IF(種目情報!E65="","",種目情報!E65)</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6">
        <v>64</v>
      </c>
      <c r="B73" s="269"/>
      <c r="C73" s="269"/>
      <c r="D73" s="269"/>
      <c r="E73" s="270"/>
      <c r="F73" s="269"/>
      <c r="G73" s="61"/>
      <c r="H73" s="62"/>
      <c r="I73" s="197"/>
      <c r="J73" s="62"/>
      <c r="K73" s="197"/>
      <c r="L73" s="62"/>
      <c r="M73" s="237"/>
      <c r="N73" s="63"/>
      <c r="O73" s="63"/>
      <c r="S73" s="72" t="str">
        <f>IF(種目情報!A66="","",種目情報!A66)</f>
        <v/>
      </c>
      <c r="T73" s="73" t="str">
        <f>IF(種目情報!E66="","",種目情報!E66)</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6">
        <v>65</v>
      </c>
      <c r="B74" s="269"/>
      <c r="C74" s="269"/>
      <c r="D74" s="269"/>
      <c r="E74" s="270"/>
      <c r="F74" s="269"/>
      <c r="G74" s="61"/>
      <c r="H74" s="62"/>
      <c r="I74" s="197"/>
      <c r="J74" s="62"/>
      <c r="K74" s="197"/>
      <c r="L74" s="62"/>
      <c r="M74" s="237"/>
      <c r="N74" s="63"/>
      <c r="O74" s="63"/>
      <c r="S74" s="72" t="str">
        <f>IF(種目情報!A67="","",種目情報!A67)</f>
        <v/>
      </c>
      <c r="T74" s="73" t="str">
        <f>IF(種目情報!E67="","",種目情報!E67)</f>
        <v/>
      </c>
      <c r="V74" s="5" t="str">
        <f t="shared" si="19"/>
        <v/>
      </c>
      <c r="W74" s="5" t="str">
        <f t="shared" si="20"/>
        <v/>
      </c>
      <c r="X74" s="5" t="str">
        <f t="shared" si="21"/>
        <v/>
      </c>
      <c r="Y74" s="5" t="str">
        <f t="shared" si="22"/>
        <v/>
      </c>
      <c r="Z74" s="5" t="str">
        <f t="shared" si="23"/>
        <v/>
      </c>
      <c r="AA74" s="10"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6">
        <v>66</v>
      </c>
      <c r="B75" s="269"/>
      <c r="C75" s="269"/>
      <c r="D75" s="269"/>
      <c r="E75" s="270"/>
      <c r="F75" s="269"/>
      <c r="G75" s="61"/>
      <c r="H75" s="62"/>
      <c r="I75" s="197"/>
      <c r="J75" s="62"/>
      <c r="K75" s="197"/>
      <c r="L75" s="62"/>
      <c r="M75" s="237"/>
      <c r="N75" s="63"/>
      <c r="O75" s="63"/>
      <c r="S75" s="72" t="str">
        <f>IF(種目情報!A68="","",種目情報!A68)</f>
        <v/>
      </c>
      <c r="T75" s="73" t="str">
        <f>IF(種目情報!E68="","",種目情報!E68)</f>
        <v/>
      </c>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10"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6">
        <v>67</v>
      </c>
      <c r="B76" s="269"/>
      <c r="C76" s="269"/>
      <c r="D76" s="269"/>
      <c r="E76" s="270"/>
      <c r="F76" s="269"/>
      <c r="G76" s="61"/>
      <c r="H76" s="62"/>
      <c r="I76" s="197"/>
      <c r="J76" s="62"/>
      <c r="K76" s="197"/>
      <c r="L76" s="62"/>
      <c r="M76" s="237"/>
      <c r="N76" s="63"/>
      <c r="O76" s="63"/>
      <c r="S76" s="72" t="str">
        <f>IF(種目情報!A69="","",種目情報!A69)</f>
        <v/>
      </c>
      <c r="T76" s="73" t="str">
        <f>IF(種目情報!E69="","",種目情報!E69)</f>
        <v/>
      </c>
      <c r="V76" s="5" t="str">
        <f t="shared" si="32"/>
        <v/>
      </c>
      <c r="W76" s="5" t="str">
        <f t="shared" si="33"/>
        <v/>
      </c>
      <c r="X76" s="5" t="str">
        <f t="shared" si="34"/>
        <v/>
      </c>
      <c r="Y76" s="5" t="str">
        <f t="shared" si="35"/>
        <v/>
      </c>
      <c r="Z76" s="5" t="str">
        <f t="shared" si="36"/>
        <v/>
      </c>
      <c r="AA76" s="10"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6">
        <v>68</v>
      </c>
      <c r="B77" s="269"/>
      <c r="C77" s="269"/>
      <c r="D77" s="269"/>
      <c r="E77" s="270"/>
      <c r="F77" s="269"/>
      <c r="G77" s="61"/>
      <c r="H77" s="62"/>
      <c r="I77" s="197"/>
      <c r="J77" s="62"/>
      <c r="K77" s="197"/>
      <c r="L77" s="62"/>
      <c r="M77" s="237"/>
      <c r="N77" s="63"/>
      <c r="O77" s="63"/>
      <c r="S77" s="72" t="str">
        <f>IF(種目情報!A70="","",種目情報!A70)</f>
        <v/>
      </c>
      <c r="T77" s="73" t="str">
        <f>IF(種目情報!E70="","",種目情報!E70)</f>
        <v/>
      </c>
      <c r="V77" s="5" t="str">
        <f t="shared" si="32"/>
        <v/>
      </c>
      <c r="W77" s="5" t="str">
        <f t="shared" si="33"/>
        <v/>
      </c>
      <c r="X77" s="5" t="str">
        <f t="shared" si="34"/>
        <v/>
      </c>
      <c r="Y77" s="5" t="str">
        <f t="shared" si="35"/>
        <v/>
      </c>
      <c r="Z77" s="5" t="str">
        <f t="shared" si="36"/>
        <v/>
      </c>
      <c r="AA77" s="10"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6">
        <v>69</v>
      </c>
      <c r="B78" s="269"/>
      <c r="C78" s="269"/>
      <c r="D78" s="269"/>
      <c r="E78" s="270"/>
      <c r="F78" s="269"/>
      <c r="G78" s="61"/>
      <c r="H78" s="62"/>
      <c r="I78" s="197"/>
      <c r="J78" s="62"/>
      <c r="K78" s="197"/>
      <c r="L78" s="62"/>
      <c r="M78" s="237"/>
      <c r="N78" s="63"/>
      <c r="O78" s="63"/>
      <c r="S78" s="72" t="str">
        <f>IF(種目情報!A71="","",種目情報!A71)</f>
        <v/>
      </c>
      <c r="T78" s="73" t="str">
        <f>IF(種目情報!E71="","",種目情報!E71)</f>
        <v/>
      </c>
      <c r="V78" s="5" t="str">
        <f t="shared" si="32"/>
        <v/>
      </c>
      <c r="W78" s="5" t="str">
        <f t="shared" si="33"/>
        <v/>
      </c>
      <c r="X78" s="5" t="str">
        <f t="shared" si="34"/>
        <v/>
      </c>
      <c r="Y78" s="5" t="str">
        <f t="shared" si="35"/>
        <v/>
      </c>
      <c r="Z78" s="5" t="str">
        <f t="shared" si="36"/>
        <v/>
      </c>
      <c r="AA78" s="10"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6">
        <v>70</v>
      </c>
      <c r="B79" s="269"/>
      <c r="C79" s="269"/>
      <c r="D79" s="269"/>
      <c r="E79" s="270"/>
      <c r="F79" s="269"/>
      <c r="G79" s="61"/>
      <c r="H79" s="62"/>
      <c r="I79" s="197"/>
      <c r="J79" s="62"/>
      <c r="K79" s="197"/>
      <c r="L79" s="62"/>
      <c r="M79" s="237"/>
      <c r="N79" s="63"/>
      <c r="O79" s="63"/>
      <c r="S79" s="72" t="str">
        <f>IF(種目情報!A72="","",種目情報!A72)</f>
        <v/>
      </c>
      <c r="T79" s="73" t="str">
        <f>IF(種目情報!E72="","",種目情報!E72)</f>
        <v/>
      </c>
      <c r="V79" s="5" t="str">
        <f t="shared" si="32"/>
        <v/>
      </c>
      <c r="W79" s="5" t="str">
        <f t="shared" si="33"/>
        <v/>
      </c>
      <c r="X79" s="5" t="str">
        <f t="shared" si="34"/>
        <v/>
      </c>
      <c r="Y79" s="5" t="str">
        <f t="shared" si="35"/>
        <v/>
      </c>
      <c r="Z79" s="5" t="str">
        <f t="shared" si="36"/>
        <v/>
      </c>
      <c r="AA79" s="10"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6">
        <v>71</v>
      </c>
      <c r="B80" s="269"/>
      <c r="C80" s="269"/>
      <c r="D80" s="269"/>
      <c r="E80" s="270"/>
      <c r="F80" s="269"/>
      <c r="G80" s="61"/>
      <c r="H80" s="62"/>
      <c r="I80" s="197"/>
      <c r="J80" s="62"/>
      <c r="K80" s="197"/>
      <c r="L80" s="62"/>
      <c r="M80" s="237"/>
      <c r="N80" s="63"/>
      <c r="O80" s="63"/>
      <c r="S80" s="72" t="str">
        <f>IF(種目情報!A73="","",種目情報!A73)</f>
        <v/>
      </c>
      <c r="T80" s="73" t="str">
        <f>IF(種目情報!E73="","",種目情報!E73)</f>
        <v/>
      </c>
      <c r="V80" s="5" t="str">
        <f t="shared" si="32"/>
        <v/>
      </c>
      <c r="W80" s="5" t="str">
        <f t="shared" si="33"/>
        <v/>
      </c>
      <c r="X80" s="5" t="str">
        <f t="shared" si="34"/>
        <v/>
      </c>
      <c r="Y80" s="5" t="str">
        <f t="shared" si="35"/>
        <v/>
      </c>
      <c r="Z80" s="5" t="str">
        <f t="shared" si="36"/>
        <v/>
      </c>
      <c r="AA80" s="10"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6">
        <v>72</v>
      </c>
      <c r="B81" s="269"/>
      <c r="C81" s="269"/>
      <c r="D81" s="269"/>
      <c r="E81" s="270"/>
      <c r="F81" s="269"/>
      <c r="G81" s="61"/>
      <c r="H81" s="62"/>
      <c r="I81" s="197"/>
      <c r="J81" s="62"/>
      <c r="K81" s="197"/>
      <c r="L81" s="62"/>
      <c r="M81" s="237"/>
      <c r="N81" s="63"/>
      <c r="O81" s="63"/>
      <c r="S81" s="72" t="str">
        <f>IF(種目情報!A74="","",種目情報!A74)</f>
        <v/>
      </c>
      <c r="T81" s="73" t="str">
        <f>IF(種目情報!E74="","",種目情報!E74)</f>
        <v/>
      </c>
      <c r="V81" s="5" t="str">
        <f t="shared" si="32"/>
        <v/>
      </c>
      <c r="W81" s="5" t="str">
        <f t="shared" si="33"/>
        <v/>
      </c>
      <c r="X81" s="5" t="str">
        <f t="shared" si="34"/>
        <v/>
      </c>
      <c r="Y81" s="5" t="str">
        <f t="shared" si="35"/>
        <v/>
      </c>
      <c r="Z81" s="5" t="str">
        <f t="shared" si="36"/>
        <v/>
      </c>
      <c r="AA81" s="10"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6">
        <v>73</v>
      </c>
      <c r="B82" s="269"/>
      <c r="C82" s="269"/>
      <c r="D82" s="269"/>
      <c r="E82" s="270"/>
      <c r="F82" s="269"/>
      <c r="G82" s="61"/>
      <c r="H82" s="62"/>
      <c r="I82" s="197"/>
      <c r="J82" s="62"/>
      <c r="K82" s="197"/>
      <c r="L82" s="62"/>
      <c r="M82" s="237"/>
      <c r="N82" s="63"/>
      <c r="O82" s="63"/>
      <c r="S82" s="72" t="str">
        <f>IF(種目情報!A75="","",種目情報!A75)</f>
        <v/>
      </c>
      <c r="T82" s="73" t="str">
        <f>IF(種目情報!E75="","",種目情報!E75)</f>
        <v/>
      </c>
      <c r="V82" s="5" t="str">
        <f t="shared" si="32"/>
        <v/>
      </c>
      <c r="W82" s="5" t="str">
        <f t="shared" si="33"/>
        <v/>
      </c>
      <c r="X82" s="5" t="str">
        <f t="shared" si="34"/>
        <v/>
      </c>
      <c r="Y82" s="5" t="str">
        <f t="shared" si="35"/>
        <v/>
      </c>
      <c r="Z82" s="5" t="str">
        <f t="shared" si="36"/>
        <v/>
      </c>
      <c r="AA82" s="10"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6">
        <v>74</v>
      </c>
      <c r="B83" s="269"/>
      <c r="C83" s="269"/>
      <c r="D83" s="269"/>
      <c r="E83" s="270"/>
      <c r="F83" s="269"/>
      <c r="G83" s="61"/>
      <c r="H83" s="62"/>
      <c r="I83" s="197"/>
      <c r="J83" s="62"/>
      <c r="K83" s="197"/>
      <c r="L83" s="62"/>
      <c r="M83" s="237"/>
      <c r="N83" s="63"/>
      <c r="O83" s="63"/>
      <c r="S83" s="72" t="str">
        <f>IF(種目情報!A76="","",種目情報!A76)</f>
        <v/>
      </c>
      <c r="T83" s="73" t="str">
        <f>IF(種目情報!E76="","",種目情報!E76)</f>
        <v/>
      </c>
      <c r="V83" s="5" t="str">
        <f t="shared" si="32"/>
        <v/>
      </c>
      <c r="W83" s="5" t="str">
        <f t="shared" si="33"/>
        <v/>
      </c>
      <c r="X83" s="5" t="str">
        <f t="shared" si="34"/>
        <v/>
      </c>
      <c r="Y83" s="5" t="str">
        <f t="shared" si="35"/>
        <v/>
      </c>
      <c r="Z83" s="5" t="str">
        <f t="shared" si="36"/>
        <v/>
      </c>
      <c r="AA83" s="10"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6">
        <v>75</v>
      </c>
      <c r="B84" s="269"/>
      <c r="C84" s="269"/>
      <c r="D84" s="269"/>
      <c r="E84" s="270"/>
      <c r="F84" s="269"/>
      <c r="G84" s="61"/>
      <c r="H84" s="62"/>
      <c r="I84" s="197"/>
      <c r="J84" s="62"/>
      <c r="K84" s="197"/>
      <c r="L84" s="62"/>
      <c r="M84" s="237"/>
      <c r="N84" s="63"/>
      <c r="O84" s="63"/>
      <c r="S84" s="72" t="str">
        <f>IF(種目情報!A77="","",種目情報!A77)</f>
        <v/>
      </c>
      <c r="T84" s="73" t="str">
        <f>IF(種目情報!E77="","",種目情報!E77)</f>
        <v/>
      </c>
      <c r="V84" s="5" t="str">
        <f t="shared" si="32"/>
        <v/>
      </c>
      <c r="W84" s="5" t="str">
        <f t="shared" si="33"/>
        <v/>
      </c>
      <c r="X84" s="5" t="str">
        <f t="shared" si="34"/>
        <v/>
      </c>
      <c r="Y84" s="5" t="str">
        <f t="shared" si="35"/>
        <v/>
      </c>
      <c r="Z84" s="5" t="str">
        <f t="shared" si="36"/>
        <v/>
      </c>
      <c r="AA84" s="10"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6">
        <v>76</v>
      </c>
      <c r="B85" s="269"/>
      <c r="C85" s="269"/>
      <c r="D85" s="269"/>
      <c r="E85" s="270"/>
      <c r="F85" s="269"/>
      <c r="G85" s="61"/>
      <c r="H85" s="62"/>
      <c r="I85" s="197"/>
      <c r="J85" s="62"/>
      <c r="K85" s="197"/>
      <c r="L85" s="62"/>
      <c r="M85" s="237"/>
      <c r="N85" s="63"/>
      <c r="O85" s="63"/>
      <c r="S85" s="72" t="str">
        <f>IF(種目情報!A78="","",種目情報!A78)</f>
        <v/>
      </c>
      <c r="T85" s="73" t="str">
        <f>IF(種目情報!E78="","",種目情報!E78)</f>
        <v/>
      </c>
      <c r="V85" s="5" t="str">
        <f t="shared" si="32"/>
        <v/>
      </c>
      <c r="W85" s="5" t="str">
        <f t="shared" si="33"/>
        <v/>
      </c>
      <c r="X85" s="5" t="str">
        <f t="shared" si="34"/>
        <v/>
      </c>
      <c r="Y85" s="5" t="str">
        <f t="shared" si="35"/>
        <v/>
      </c>
      <c r="Z85" s="5" t="str">
        <f t="shared" si="36"/>
        <v/>
      </c>
      <c r="AA85" s="10"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6">
        <v>77</v>
      </c>
      <c r="B86" s="269"/>
      <c r="C86" s="269"/>
      <c r="D86" s="269"/>
      <c r="E86" s="270"/>
      <c r="F86" s="269"/>
      <c r="G86" s="61"/>
      <c r="H86" s="62"/>
      <c r="I86" s="197"/>
      <c r="J86" s="62"/>
      <c r="K86" s="197"/>
      <c r="L86" s="62"/>
      <c r="M86" s="237"/>
      <c r="N86" s="63"/>
      <c r="O86" s="63"/>
      <c r="S86" s="72" t="str">
        <f>IF(種目情報!A79="","",種目情報!A79)</f>
        <v/>
      </c>
      <c r="T86" s="73" t="str">
        <f>IF(種目情報!E79="","",種目情報!E79)</f>
        <v/>
      </c>
      <c r="V86" s="5" t="str">
        <f t="shared" si="32"/>
        <v/>
      </c>
      <c r="W86" s="5" t="str">
        <f t="shared" si="33"/>
        <v/>
      </c>
      <c r="X86" s="5" t="str">
        <f t="shared" si="34"/>
        <v/>
      </c>
      <c r="Y86" s="5" t="str">
        <f t="shared" si="35"/>
        <v/>
      </c>
      <c r="Z86" s="5" t="str">
        <f t="shared" si="36"/>
        <v/>
      </c>
      <c r="AA86" s="10"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6">
        <v>78</v>
      </c>
      <c r="B87" s="269"/>
      <c r="C87" s="269"/>
      <c r="D87" s="269"/>
      <c r="E87" s="270"/>
      <c r="F87" s="269"/>
      <c r="G87" s="61"/>
      <c r="H87" s="62"/>
      <c r="I87" s="197"/>
      <c r="J87" s="62"/>
      <c r="K87" s="197"/>
      <c r="L87" s="62"/>
      <c r="M87" s="237"/>
      <c r="N87" s="63"/>
      <c r="O87" s="63"/>
      <c r="S87" s="72" t="str">
        <f>IF(種目情報!A80="","",種目情報!A80)</f>
        <v/>
      </c>
      <c r="T87" s="73" t="str">
        <f>IF(種目情報!E80="","",種目情報!E80)</f>
        <v/>
      </c>
      <c r="V87" s="5" t="str">
        <f t="shared" si="32"/>
        <v/>
      </c>
      <c r="W87" s="5" t="str">
        <f t="shared" si="33"/>
        <v/>
      </c>
      <c r="X87" s="5" t="str">
        <f t="shared" si="34"/>
        <v/>
      </c>
      <c r="Y87" s="5" t="str">
        <f t="shared" si="35"/>
        <v/>
      </c>
      <c r="Z87" s="5" t="str">
        <f t="shared" si="36"/>
        <v/>
      </c>
      <c r="AA87" s="10"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6">
        <v>79</v>
      </c>
      <c r="B88" s="269"/>
      <c r="C88" s="269"/>
      <c r="D88" s="269"/>
      <c r="E88" s="270"/>
      <c r="F88" s="269"/>
      <c r="G88" s="61"/>
      <c r="H88" s="62"/>
      <c r="I88" s="197"/>
      <c r="J88" s="62"/>
      <c r="K88" s="197"/>
      <c r="L88" s="62"/>
      <c r="M88" s="237"/>
      <c r="N88" s="63"/>
      <c r="O88" s="63"/>
      <c r="S88" s="72" t="str">
        <f>IF(種目情報!A81="","",種目情報!A81)</f>
        <v/>
      </c>
      <c r="T88" s="73" t="str">
        <f>IF(種目情報!E81="","",種目情報!E81)</f>
        <v/>
      </c>
      <c r="V88" s="5" t="str">
        <f t="shared" si="32"/>
        <v/>
      </c>
      <c r="W88" s="5" t="str">
        <f t="shared" si="33"/>
        <v/>
      </c>
      <c r="X88" s="5" t="str">
        <f t="shared" si="34"/>
        <v/>
      </c>
      <c r="Y88" s="5" t="str">
        <f t="shared" si="35"/>
        <v/>
      </c>
      <c r="Z88" s="5" t="str">
        <f t="shared" si="36"/>
        <v/>
      </c>
      <c r="AA88" s="10"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6">
        <v>80</v>
      </c>
      <c r="B89" s="269"/>
      <c r="C89" s="269"/>
      <c r="D89" s="269"/>
      <c r="E89" s="270"/>
      <c r="F89" s="269"/>
      <c r="G89" s="61"/>
      <c r="H89" s="62"/>
      <c r="I89" s="197"/>
      <c r="J89" s="62"/>
      <c r="K89" s="197"/>
      <c r="L89" s="62"/>
      <c r="M89" s="237"/>
      <c r="N89" s="63"/>
      <c r="O89" s="63"/>
      <c r="S89" s="72" t="str">
        <f>IF(種目情報!A82="","",種目情報!A82)</f>
        <v/>
      </c>
      <c r="T89" s="73" t="str">
        <f>IF(種目情報!E82="","",種目情報!E82)</f>
        <v/>
      </c>
      <c r="V89" s="5" t="str">
        <f t="shared" si="32"/>
        <v/>
      </c>
      <c r="W89" s="5" t="str">
        <f t="shared" si="33"/>
        <v/>
      </c>
      <c r="X89" s="5" t="str">
        <f t="shared" si="34"/>
        <v/>
      </c>
      <c r="Y89" s="5" t="str">
        <f t="shared" si="35"/>
        <v/>
      </c>
      <c r="Z89" s="5" t="str">
        <f t="shared" si="36"/>
        <v/>
      </c>
      <c r="AA89" s="10"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6">
        <v>81</v>
      </c>
      <c r="B90" s="269"/>
      <c r="C90" s="269"/>
      <c r="D90" s="269"/>
      <c r="E90" s="270"/>
      <c r="F90" s="269"/>
      <c r="G90" s="61"/>
      <c r="H90" s="62"/>
      <c r="I90" s="197"/>
      <c r="J90" s="62"/>
      <c r="K90" s="197"/>
      <c r="L90" s="62"/>
      <c r="M90" s="237"/>
      <c r="N90" s="63"/>
      <c r="O90" s="63"/>
      <c r="S90" s="72" t="str">
        <f>IF(種目情報!A83="","",種目情報!A83)</f>
        <v/>
      </c>
      <c r="T90" s="73" t="str">
        <f>IF(種目情報!E83="","",種目情報!E83)</f>
        <v/>
      </c>
      <c r="V90" s="5" t="str">
        <f t="shared" si="32"/>
        <v/>
      </c>
      <c r="W90" s="5" t="str">
        <f t="shared" si="33"/>
        <v/>
      </c>
      <c r="X90" s="5" t="str">
        <f t="shared" si="34"/>
        <v/>
      </c>
      <c r="Y90" s="5" t="str">
        <f t="shared" si="35"/>
        <v/>
      </c>
      <c r="Z90" s="5" t="str">
        <f t="shared" si="36"/>
        <v/>
      </c>
      <c r="AA90" s="10"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6">
        <v>82</v>
      </c>
      <c r="B91" s="269"/>
      <c r="C91" s="269"/>
      <c r="D91" s="269"/>
      <c r="E91" s="270"/>
      <c r="F91" s="269"/>
      <c r="G91" s="61"/>
      <c r="H91" s="62"/>
      <c r="I91" s="197"/>
      <c r="J91" s="62"/>
      <c r="K91" s="197"/>
      <c r="L91" s="62"/>
      <c r="M91" s="237"/>
      <c r="N91" s="63"/>
      <c r="O91" s="63"/>
      <c r="S91" s="72" t="str">
        <f>IF(種目情報!A84="","",種目情報!A84)</f>
        <v/>
      </c>
      <c r="T91" s="73" t="str">
        <f>IF(種目情報!E84="","",種目情報!E84)</f>
        <v/>
      </c>
      <c r="V91" s="5" t="str">
        <f t="shared" si="32"/>
        <v/>
      </c>
      <c r="W91" s="5" t="str">
        <f t="shared" si="33"/>
        <v/>
      </c>
      <c r="X91" s="5" t="str">
        <f t="shared" si="34"/>
        <v/>
      </c>
      <c r="Y91" s="5" t="str">
        <f t="shared" si="35"/>
        <v/>
      </c>
      <c r="Z91" s="5" t="str">
        <f t="shared" si="36"/>
        <v/>
      </c>
      <c r="AA91" s="10"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6">
        <v>83</v>
      </c>
      <c r="B92" s="269"/>
      <c r="C92" s="269"/>
      <c r="D92" s="269"/>
      <c r="E92" s="270"/>
      <c r="F92" s="269"/>
      <c r="G92" s="61"/>
      <c r="H92" s="62"/>
      <c r="I92" s="197"/>
      <c r="J92" s="62"/>
      <c r="K92" s="197"/>
      <c r="L92" s="62"/>
      <c r="M92" s="237"/>
      <c r="N92" s="63"/>
      <c r="O92" s="63"/>
      <c r="V92" s="5" t="str">
        <f t="shared" si="32"/>
        <v/>
      </c>
      <c r="W92" s="5" t="str">
        <f t="shared" si="33"/>
        <v/>
      </c>
      <c r="X92" s="5" t="str">
        <f t="shared" si="34"/>
        <v/>
      </c>
      <c r="Y92" s="5" t="str">
        <f t="shared" si="35"/>
        <v/>
      </c>
      <c r="Z92" s="5" t="str">
        <f t="shared" si="36"/>
        <v/>
      </c>
      <c r="AA92" s="10"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6">
        <v>84</v>
      </c>
      <c r="B93" s="269"/>
      <c r="C93" s="269"/>
      <c r="D93" s="269"/>
      <c r="E93" s="270"/>
      <c r="F93" s="269"/>
      <c r="G93" s="61"/>
      <c r="H93" s="62"/>
      <c r="I93" s="197"/>
      <c r="J93" s="62"/>
      <c r="K93" s="197"/>
      <c r="L93" s="62"/>
      <c r="M93" s="237"/>
      <c r="N93" s="63"/>
      <c r="O93" s="63"/>
      <c r="V93" s="5" t="str">
        <f t="shared" si="32"/>
        <v/>
      </c>
      <c r="W93" s="5" t="str">
        <f t="shared" si="33"/>
        <v/>
      </c>
      <c r="X93" s="5" t="str">
        <f t="shared" si="34"/>
        <v/>
      </c>
      <c r="Y93" s="5" t="str">
        <f t="shared" si="35"/>
        <v/>
      </c>
      <c r="Z93" s="5" t="str">
        <f t="shared" si="36"/>
        <v/>
      </c>
      <c r="AA93" s="10"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6">
        <v>85</v>
      </c>
      <c r="B94" s="269"/>
      <c r="C94" s="269"/>
      <c r="D94" s="269"/>
      <c r="E94" s="270"/>
      <c r="F94" s="269"/>
      <c r="G94" s="61"/>
      <c r="H94" s="62"/>
      <c r="I94" s="197"/>
      <c r="J94" s="62"/>
      <c r="K94" s="197"/>
      <c r="L94" s="62"/>
      <c r="M94" s="237"/>
      <c r="N94" s="63"/>
      <c r="O94" s="63"/>
      <c r="V94" s="5" t="str">
        <f t="shared" si="32"/>
        <v/>
      </c>
      <c r="W94" s="5" t="str">
        <f t="shared" si="33"/>
        <v/>
      </c>
      <c r="X94" s="5" t="str">
        <f t="shared" si="34"/>
        <v/>
      </c>
      <c r="Y94" s="5" t="str">
        <f t="shared" si="35"/>
        <v/>
      </c>
      <c r="Z94" s="5" t="str">
        <f t="shared" si="36"/>
        <v/>
      </c>
      <c r="AA94" s="10"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6">
        <v>86</v>
      </c>
      <c r="B95" s="269"/>
      <c r="C95" s="269"/>
      <c r="D95" s="269"/>
      <c r="E95" s="270"/>
      <c r="F95" s="269"/>
      <c r="G95" s="61"/>
      <c r="H95" s="62"/>
      <c r="I95" s="197"/>
      <c r="J95" s="62"/>
      <c r="K95" s="197"/>
      <c r="L95" s="62"/>
      <c r="M95" s="237"/>
      <c r="N95" s="63"/>
      <c r="O95" s="63"/>
      <c r="V95" s="5" t="str">
        <f t="shared" si="32"/>
        <v/>
      </c>
      <c r="W95" s="5" t="str">
        <f t="shared" si="33"/>
        <v/>
      </c>
      <c r="X95" s="5" t="str">
        <f t="shared" si="34"/>
        <v/>
      </c>
      <c r="Y95" s="5" t="str">
        <f t="shared" si="35"/>
        <v/>
      </c>
      <c r="Z95" s="5" t="str">
        <f t="shared" si="36"/>
        <v/>
      </c>
      <c r="AA95" s="10"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6">
        <v>87</v>
      </c>
      <c r="B96" s="269"/>
      <c r="C96" s="269"/>
      <c r="D96" s="269"/>
      <c r="E96" s="270"/>
      <c r="F96" s="269"/>
      <c r="G96" s="61"/>
      <c r="H96" s="62"/>
      <c r="I96" s="197"/>
      <c r="J96" s="62"/>
      <c r="K96" s="197"/>
      <c r="L96" s="62"/>
      <c r="M96" s="237"/>
      <c r="N96" s="63"/>
      <c r="O96" s="63"/>
      <c r="V96" s="5" t="str">
        <f t="shared" si="32"/>
        <v/>
      </c>
      <c r="W96" s="5" t="str">
        <f t="shared" si="33"/>
        <v/>
      </c>
      <c r="X96" s="5" t="str">
        <f t="shared" si="34"/>
        <v/>
      </c>
      <c r="Y96" s="5" t="str">
        <f t="shared" si="35"/>
        <v/>
      </c>
      <c r="Z96" s="5" t="str">
        <f t="shared" si="36"/>
        <v/>
      </c>
      <c r="AA96" s="10"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6">
        <v>88</v>
      </c>
      <c r="B97" s="269"/>
      <c r="C97" s="269"/>
      <c r="D97" s="269"/>
      <c r="E97" s="270"/>
      <c r="F97" s="269"/>
      <c r="G97" s="61"/>
      <c r="H97" s="62"/>
      <c r="I97" s="197"/>
      <c r="J97" s="62"/>
      <c r="K97" s="197"/>
      <c r="L97" s="62"/>
      <c r="M97" s="237"/>
      <c r="N97" s="63"/>
      <c r="O97" s="63"/>
      <c r="V97" s="5" t="str">
        <f t="shared" si="32"/>
        <v/>
      </c>
      <c r="W97" s="5" t="str">
        <f t="shared" si="33"/>
        <v/>
      </c>
      <c r="X97" s="5" t="str">
        <f t="shared" si="34"/>
        <v/>
      </c>
      <c r="Y97" s="5" t="str">
        <f t="shared" si="35"/>
        <v/>
      </c>
      <c r="Z97" s="5" t="str">
        <f t="shared" si="36"/>
        <v/>
      </c>
      <c r="AA97" s="10"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6">
        <v>89</v>
      </c>
      <c r="B98" s="269"/>
      <c r="C98" s="269"/>
      <c r="D98" s="269"/>
      <c r="E98" s="270"/>
      <c r="F98" s="269"/>
      <c r="G98" s="61"/>
      <c r="H98" s="62"/>
      <c r="I98" s="197"/>
      <c r="J98" s="62"/>
      <c r="K98" s="197"/>
      <c r="L98" s="62"/>
      <c r="M98" s="237"/>
      <c r="N98" s="63"/>
      <c r="O98" s="63"/>
      <c r="V98" s="5" t="str">
        <f t="shared" si="32"/>
        <v/>
      </c>
      <c r="W98" s="5" t="str">
        <f t="shared" si="33"/>
        <v/>
      </c>
      <c r="X98" s="5" t="str">
        <f t="shared" si="34"/>
        <v/>
      </c>
      <c r="Y98" s="5" t="str">
        <f t="shared" si="35"/>
        <v/>
      </c>
      <c r="Z98" s="5" t="str">
        <f t="shared" si="36"/>
        <v/>
      </c>
      <c r="AA98" s="10"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3.8" thickBot="1">
      <c r="A99" s="24">
        <v>90</v>
      </c>
      <c r="B99" s="269"/>
      <c r="C99" s="269"/>
      <c r="D99" s="269"/>
      <c r="E99" s="270"/>
      <c r="F99" s="269"/>
      <c r="G99" s="64"/>
      <c r="H99" s="65"/>
      <c r="I99" s="198"/>
      <c r="J99" s="65"/>
      <c r="K99" s="198"/>
      <c r="L99" s="65"/>
      <c r="M99" s="238"/>
      <c r="N99" s="66"/>
      <c r="O99" s="66"/>
      <c r="V99" s="131" t="str">
        <f t="shared" si="32"/>
        <v/>
      </c>
      <c r="W99" s="131" t="str">
        <f t="shared" si="33"/>
        <v/>
      </c>
      <c r="X99" s="131" t="str">
        <f t="shared" si="34"/>
        <v/>
      </c>
      <c r="Y99" s="131" t="str">
        <f t="shared" si="35"/>
        <v/>
      </c>
      <c r="Z99" s="131" t="str">
        <f t="shared" si="36"/>
        <v/>
      </c>
      <c r="AA99" s="132" t="str">
        <f>IF(F99="男",data_kyogisha!A91,"")</f>
        <v/>
      </c>
      <c r="AB99" s="131" t="str">
        <f t="shared" si="29"/>
        <v/>
      </c>
      <c r="AC99" s="131" t="str">
        <f t="shared" si="30"/>
        <v/>
      </c>
      <c r="AD99" s="131" t="str">
        <f t="shared" si="37"/>
        <v/>
      </c>
      <c r="AE99" s="131" t="str">
        <f t="shared" si="31"/>
        <v/>
      </c>
      <c r="AF99" s="131" t="str">
        <f t="shared" si="38"/>
        <v/>
      </c>
      <c r="AG99" s="131" t="str">
        <f>IF(F99="女",data_kyogisha!A91,"")</f>
        <v/>
      </c>
      <c r="AH99" s="131">
        <f t="shared" si="39"/>
        <v>0</v>
      </c>
      <c r="AI99" s="1" t="str">
        <f t="shared" si="40"/>
        <v/>
      </c>
      <c r="AJ99" s="131">
        <f t="shared" si="44"/>
        <v>0</v>
      </c>
      <c r="AK99" s="1" t="str">
        <f t="shared" si="41"/>
        <v/>
      </c>
      <c r="AL99" s="131">
        <f t="shared" si="46"/>
        <v>0</v>
      </c>
      <c r="AM99" s="1" t="str">
        <f t="shared" si="42"/>
        <v/>
      </c>
      <c r="AN99" s="131">
        <f t="shared" si="45"/>
        <v>0</v>
      </c>
      <c r="AO99" s="1" t="str">
        <f t="shared" si="43"/>
        <v/>
      </c>
    </row>
    <row r="100" spans="1:41" hidden="1">
      <c r="A100" s="268"/>
      <c r="B100" s="268"/>
      <c r="C100" s="268"/>
      <c r="D100" s="268"/>
      <c r="E100" s="271" t="s">
        <v>294</v>
      </c>
      <c r="F100" s="268">
        <f>SUM(H100:K100)</f>
        <v>0</v>
      </c>
      <c r="G100" s="268"/>
      <c r="H100" s="268">
        <f>COUNTA(H10:H99)</f>
        <v>0</v>
      </c>
      <c r="I100" s="268"/>
      <c r="J100" s="268">
        <f>COUNTA(J10:J99)</f>
        <v>0</v>
      </c>
      <c r="K100" s="268"/>
      <c r="L100" s="268"/>
      <c r="M100" s="268"/>
      <c r="N100" s="268"/>
      <c r="O100" s="268"/>
      <c r="V100" s="265"/>
      <c r="W100" s="265"/>
      <c r="X100" s="265"/>
      <c r="Y100" s="265"/>
      <c r="Z100" s="265"/>
      <c r="AA100" s="265"/>
      <c r="AB100" s="265"/>
      <c r="AC100" s="265"/>
      <c r="AD100" s="265"/>
      <c r="AE100" s="265"/>
      <c r="AF100" s="265"/>
      <c r="AG100" s="265"/>
      <c r="AH100" s="265"/>
      <c r="AI100" s="265"/>
      <c r="AJ100" s="265"/>
      <c r="AK100" s="265"/>
      <c r="AL100" s="265"/>
      <c r="AM100" s="265"/>
      <c r="AN100" s="265"/>
      <c r="AO100" s="265"/>
    </row>
    <row r="101" spans="1:41" hidden="1">
      <c r="E101" s="15" t="s">
        <v>295</v>
      </c>
      <c r="F101" s="1">
        <f>③リレー情報確認!F14+③リレー情報確認!L14+③リレー情報確認!R14+③リレー情報確認!X14</f>
        <v>0</v>
      </c>
    </row>
    <row r="102" spans="1:41" hidden="1">
      <c r="E102" s="15" t="s">
        <v>2</v>
      </c>
      <c r="F102" s="1">
        <f>COUNTIF(F10:F99,"男")</f>
        <v>0</v>
      </c>
    </row>
    <row r="103" spans="1:41" hidden="1">
      <c r="E103" s="1" t="s">
        <v>59</v>
      </c>
      <c r="F103" s="1">
        <f>COUNTIF(F10:F99,"女")</f>
        <v>0</v>
      </c>
    </row>
    <row r="104" spans="1:41" hidden="1">
      <c r="E104" s="1" t="s">
        <v>296</v>
      </c>
      <c r="F104" s="1">
        <f>SUM(F102:F103)</f>
        <v>0</v>
      </c>
    </row>
  </sheetData>
  <sheetProtection selectLockedCells="1"/>
  <mergeCells count="1">
    <mergeCell ref="M3:O3"/>
  </mergeCells>
  <phoneticPr fontId="3"/>
  <dataValidations count="11">
    <dataValidation type="list" allowBlank="1" showInputMessage="1" showErrorMessage="1" sqref="L10:L99">
      <formula1>IF(F10="","",IF(F10="男",$S$10:$S$36,$T$10:$T$36))</formula1>
    </dataValidation>
    <dataValidation imeMode="off" allowBlank="1" showInputMessage="1" showErrorMessage="1" sqref="M10:M99 I10:I99 K10:K99 G10:G99 E10:E99 N5:O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H10:H99">
      <formula1>IF(F10="","",IF(F10="男",$S$10:$S$28,$T$10:$T$27))</formula1>
    </dataValidation>
    <dataValidation type="list" allowBlank="1" showInputMessage="1" showErrorMessage="1" sqref="J10:J99">
      <formula1>IF(F10="","",IF(F10="男",$S$10:$S$28,$T$10:$T$27))</formula1>
    </dataValidation>
    <dataValidation imeMode="halfAlpha" allowBlank="1" showInputMessage="1" showErrorMessage="1" sqref="B1:B9 B100:B1048576"/>
    <dataValidation type="custom" imeMode="halfAlpha" allowBlank="1" showInputMessage="1" showErrorMessage="1" error="アルファベットは半角大文字で入力してください。" sqref="B10:B13">
      <formula1>EXACT(UPPER(B10),B10)</formula1>
    </dataValidation>
    <dataValidation type="custom" imeMode="halfAlpha" allowBlank="1" showInputMessage="1" showErrorMessage="1" sqref="B14:B99">
      <formula1>EXACT(UPPER(B14),B14)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249977111117893"/>
  </sheetPr>
  <dimension ref="A1:X14"/>
  <sheetViews>
    <sheetView zoomScaleNormal="100" workbookViewId="0">
      <pane ySplit="16" topLeftCell="A17" activePane="bottomLeft" state="frozen"/>
      <selection pane="bottomLeft" activeCell="C12" sqref="C12"/>
    </sheetView>
  </sheetViews>
  <sheetFormatPr defaultColWidth="9" defaultRowHeight="13.2"/>
  <cols>
    <col min="1" max="1" width="1.88671875" style="40" customWidth="1"/>
    <col min="2" max="2" width="4.44140625" style="40" customWidth="1"/>
    <col min="3" max="3" width="7.109375" style="40" customWidth="1"/>
    <col min="4" max="4" width="14.5546875" style="40" customWidth="1"/>
    <col min="5" max="5" width="11.33203125" style="40" customWidth="1"/>
    <col min="6" max="6" width="8.44140625" style="40" bestFit="1" customWidth="1"/>
    <col min="7" max="7" width="5" style="41" customWidth="1"/>
    <col min="8" max="8" width="4.44140625" style="40" customWidth="1"/>
    <col min="9" max="9" width="6.44140625" style="40" customWidth="1"/>
    <col min="10" max="10" width="12.21875" style="40" customWidth="1"/>
    <col min="11" max="11" width="9.109375" style="40" customWidth="1"/>
    <col min="12" max="12" width="8.44140625" style="40" bestFit="1" customWidth="1"/>
    <col min="13" max="13" width="5" style="43" customWidth="1"/>
    <col min="14" max="14" width="4.44140625" style="40" customWidth="1"/>
    <col min="15" max="15" width="6.44140625" style="40" customWidth="1"/>
    <col min="16" max="16" width="12.21875" style="40" customWidth="1"/>
    <col min="17" max="17" width="9.44140625" style="40" customWidth="1"/>
    <col min="18" max="18" width="8.44140625" style="40" bestFit="1" customWidth="1"/>
    <col min="19" max="19" width="5" style="43" customWidth="1"/>
    <col min="20" max="20" width="4.44140625" style="40" customWidth="1"/>
    <col min="21" max="21" width="6.44140625" style="40" customWidth="1"/>
    <col min="22" max="22" width="15" style="40" customWidth="1"/>
    <col min="23" max="23" width="9.44140625" style="40" customWidth="1"/>
    <col min="24" max="24" width="8.44140625" style="40" bestFit="1" customWidth="1"/>
    <col min="25" max="26" width="9" style="40"/>
    <col min="27" max="27" width="9" style="40" customWidth="1"/>
    <col min="28" max="16384" width="9" style="40"/>
  </cols>
  <sheetData>
    <row r="1" spans="1:24" ht="16.8" thickBot="1">
      <c r="A1" s="39" t="s">
        <v>175</v>
      </c>
      <c r="G1" s="68" t="s">
        <v>79</v>
      </c>
      <c r="H1" s="42"/>
      <c r="J1" s="334" t="str">
        <f>IF(①団体情報入力!D5="","",①団体情報入力!D5)</f>
        <v/>
      </c>
      <c r="K1" s="335"/>
      <c r="L1" s="336"/>
      <c r="M1" s="38"/>
      <c r="O1" s="68" t="s">
        <v>134</v>
      </c>
      <c r="P1" s="346" t="str">
        <f>IF(①団体情報入力!D6="","",①団体情報入力!D6)</f>
        <v/>
      </c>
      <c r="Q1" s="347"/>
      <c r="R1" s="348"/>
      <c r="T1" s="42"/>
      <c r="W1" s="139"/>
    </row>
    <row r="2" spans="1:24">
      <c r="H2" s="42"/>
      <c r="N2" s="42"/>
      <c r="T2" s="42"/>
    </row>
    <row r="3" spans="1:24" s="148" customFormat="1">
      <c r="A3" s="149"/>
      <c r="B3" s="145"/>
      <c r="D3" s="146" t="s">
        <v>174</v>
      </c>
      <c r="E3" s="147"/>
      <c r="F3" s="147"/>
      <c r="G3" s="147"/>
      <c r="H3" s="147"/>
      <c r="I3" s="147"/>
      <c r="J3" s="147"/>
      <c r="K3" s="147"/>
      <c r="L3" s="147"/>
      <c r="M3" s="147"/>
      <c r="N3" s="147"/>
      <c r="O3" s="147"/>
      <c r="P3" s="163"/>
      <c r="Q3" s="163"/>
      <c r="R3" s="163"/>
      <c r="S3" s="163"/>
      <c r="T3" s="163"/>
      <c r="U3" s="163"/>
      <c r="V3" s="163"/>
      <c r="W3" s="163"/>
    </row>
    <row r="4" spans="1:24" s="148" customFormat="1">
      <c r="A4" s="149"/>
      <c r="B4" s="145"/>
      <c r="D4" s="146" t="s">
        <v>176</v>
      </c>
      <c r="E4" s="147"/>
      <c r="F4" s="147"/>
      <c r="G4" s="147"/>
      <c r="H4" s="147"/>
      <c r="I4" s="147"/>
      <c r="J4" s="147"/>
      <c r="K4" s="147"/>
      <c r="L4" s="147"/>
      <c r="M4" s="147"/>
      <c r="N4" s="147"/>
      <c r="O4" s="147"/>
      <c r="P4" s="163"/>
      <c r="Q4" s="163"/>
      <c r="R4" s="163"/>
      <c r="S4" s="163"/>
      <c r="T4" s="163"/>
      <c r="U4" s="163"/>
      <c r="V4" s="163"/>
      <c r="W4" s="163"/>
    </row>
    <row r="5" spans="1:24">
      <c r="H5" s="149"/>
      <c r="N5" s="149"/>
      <c r="T5" s="149"/>
    </row>
    <row r="6" spans="1:24" s="150" customFormat="1">
      <c r="A6" s="160"/>
      <c r="B6" s="338" t="s">
        <v>119</v>
      </c>
      <c r="C6" s="338"/>
      <c r="D6" s="338"/>
      <c r="E6" s="338"/>
      <c r="F6" s="338"/>
      <c r="G6" s="161"/>
      <c r="H6" s="340" t="s">
        <v>120</v>
      </c>
      <c r="I6" s="341"/>
      <c r="J6" s="341"/>
      <c r="K6" s="341"/>
      <c r="L6" s="342"/>
      <c r="M6" s="162"/>
      <c r="N6" s="339" t="s">
        <v>121</v>
      </c>
      <c r="O6" s="339"/>
      <c r="P6" s="339"/>
      <c r="Q6" s="339"/>
      <c r="R6" s="339"/>
      <c r="S6" s="162"/>
      <c r="T6" s="339" t="s">
        <v>122</v>
      </c>
      <c r="U6" s="339"/>
      <c r="V6" s="339"/>
      <c r="W6" s="339"/>
      <c r="X6" s="339"/>
    </row>
    <row r="7" spans="1:24">
      <c r="B7" s="151" t="s">
        <v>101</v>
      </c>
      <c r="C7" s="151" t="s">
        <v>0</v>
      </c>
      <c r="D7" s="151" t="s">
        <v>105</v>
      </c>
      <c r="E7" s="151" t="s">
        <v>162</v>
      </c>
      <c r="F7" s="151" t="s">
        <v>40</v>
      </c>
      <c r="H7" s="152" t="s">
        <v>101</v>
      </c>
      <c r="I7" s="152" t="s">
        <v>0</v>
      </c>
      <c r="J7" s="151" t="s">
        <v>105</v>
      </c>
      <c r="K7" s="151" t="s">
        <v>162</v>
      </c>
      <c r="L7" s="151" t="s">
        <v>40</v>
      </c>
      <c r="N7" s="152" t="s">
        <v>101</v>
      </c>
      <c r="O7" s="152" t="s">
        <v>0</v>
      </c>
      <c r="P7" s="151" t="s">
        <v>105</v>
      </c>
      <c r="Q7" s="151" t="s">
        <v>162</v>
      </c>
      <c r="R7" s="151" t="s">
        <v>40</v>
      </c>
      <c r="T7" s="152" t="s">
        <v>101</v>
      </c>
      <c r="U7" s="152" t="s">
        <v>0</v>
      </c>
      <c r="V7" s="151" t="s">
        <v>105</v>
      </c>
      <c r="W7" s="151" t="s">
        <v>162</v>
      </c>
      <c r="X7" s="151" t="s">
        <v>40</v>
      </c>
    </row>
    <row r="8" spans="1:24">
      <c r="B8" s="153">
        <v>1</v>
      </c>
      <c r="C8" s="153" t="str">
        <f>IF(②選手情報入力!$AI$9&lt;1,"",VLOOKUP(B8,②選手情報入力!$AH$10:$AI$99,2,FALSE))</f>
        <v/>
      </c>
      <c r="D8" s="123" t="str">
        <f>IF(C8="","",VLOOKUP(C8,data_kyogisha!A:F,6,0))</f>
        <v/>
      </c>
      <c r="E8" s="123" t="str">
        <f>IF(C8="","",C8)</f>
        <v/>
      </c>
      <c r="F8" s="337" t="str">
        <f>IF(②選手情報入力!N5="","",②選手情報入力!N5)</f>
        <v/>
      </c>
      <c r="H8" s="153">
        <v>1</v>
      </c>
      <c r="I8" s="153" t="str">
        <f>IF(②選手情報入力!$AK$9&lt;1,"",VLOOKUP(H8,②選手情報入力!$AJ$10:$AK$99,2,FALSE))</f>
        <v/>
      </c>
      <c r="J8" s="123" t="str">
        <f>IF(I8="","",VLOOKUP(I8,data_kyogisha!A:F,6,0))</f>
        <v/>
      </c>
      <c r="K8" s="123" t="str">
        <f>IF(I8="","",I8)</f>
        <v/>
      </c>
      <c r="L8" s="343" t="str">
        <f>IF(②選手情報入力!O5="","",②選手情報入力!O5)</f>
        <v/>
      </c>
      <c r="N8" s="153">
        <v>1</v>
      </c>
      <c r="O8" s="153" t="str">
        <f>IF(②選手情報入力!$AM$9&lt;1,"",VLOOKUP(N8,②選手情報入力!$AL$10:$AM$99,2,FALSE))</f>
        <v/>
      </c>
      <c r="P8" s="123" t="str">
        <f>IF(O8="","",VLOOKUP(O8,data_kyogisha!A:F,6,0))</f>
        <v/>
      </c>
      <c r="Q8" s="123" t="str">
        <f>IF(O8="","",O8)</f>
        <v/>
      </c>
      <c r="R8" s="337" t="str">
        <f>IF(②選手情報入力!N6="","",②選手情報入力!N6)</f>
        <v/>
      </c>
      <c r="T8" s="153">
        <v>1</v>
      </c>
      <c r="U8" s="153" t="str">
        <f>IF(②選手情報入力!$AO$9&lt;1,"",VLOOKUP(T8,②選手情報入力!$AN$10:$AO$99,2,FALSE))</f>
        <v/>
      </c>
      <c r="V8" s="123" t="str">
        <f>IF(U8="","",VLOOKUP(U8,data_kyogisha!A:F,6,0))</f>
        <v/>
      </c>
      <c r="W8" s="123" t="str">
        <f>IF(U8="","",U8)</f>
        <v/>
      </c>
      <c r="X8" s="337" t="str">
        <f>IF(②選手情報入力!O6="","",②選手情報入力!O6)</f>
        <v/>
      </c>
    </row>
    <row r="9" spans="1:24">
      <c r="B9" s="154">
        <v>2</v>
      </c>
      <c r="C9" s="264" t="str">
        <f>IF(②選手情報入力!$AI$9&lt;2,"",VLOOKUP(B9,②選手情報入力!$AH$10:$AI$99,2,FALSE))</f>
        <v/>
      </c>
      <c r="D9" s="124" t="str">
        <f>IF(C9="","",VLOOKUP(C9,data_kyogisha!A:F,6,0))</f>
        <v/>
      </c>
      <c r="E9" s="124" t="str">
        <f t="shared" ref="E9:E13" si="0">IF(C9="","",C9)</f>
        <v/>
      </c>
      <c r="F9" s="337"/>
      <c r="H9" s="154">
        <v>2</v>
      </c>
      <c r="I9" s="154" t="str">
        <f>IF(②選手情報入力!$AK$9&lt;2,"",VLOOKUP(H9,②選手情報入力!$AJ$10:$AK$99,2,FALSE))</f>
        <v/>
      </c>
      <c r="J9" s="124" t="str">
        <f>IF(I9="","",VLOOKUP(I9,data_kyogisha!A:F,6,0))</f>
        <v/>
      </c>
      <c r="K9" s="124" t="str">
        <f t="shared" ref="K9:K13" si="1">IF(I9="","",I9)</f>
        <v/>
      </c>
      <c r="L9" s="344"/>
      <c r="N9" s="154">
        <v>2</v>
      </c>
      <c r="O9" s="154" t="str">
        <f>IF(②選手情報入力!$AM$9&lt;2,"",VLOOKUP(N9,②選手情報入力!$AL$10:$AM$99,2,FALSE))</f>
        <v/>
      </c>
      <c r="P9" s="123" t="str">
        <f>IF(O9="","",VLOOKUP(O9,data_kyogisha!A:F,6,0))</f>
        <v/>
      </c>
      <c r="Q9" s="124" t="str">
        <f t="shared" ref="Q9:Q13" si="2">IF(O9="","",O9)</f>
        <v/>
      </c>
      <c r="R9" s="337"/>
      <c r="T9" s="154">
        <v>2</v>
      </c>
      <c r="U9" s="154" t="str">
        <f>IF(②選手情報入力!$AO$9&lt;2,"",VLOOKUP(T9,②選手情報入力!$AN$10:$AO$99,2,FALSE))</f>
        <v/>
      </c>
      <c r="V9" s="123" t="str">
        <f>IF(U9="","",VLOOKUP(U9,data_kyogisha!A:F,6,0))</f>
        <v/>
      </c>
      <c r="W9" s="123" t="str">
        <f t="shared" ref="W9:W13" si="3">IF(U9="","",U9)</f>
        <v/>
      </c>
      <c r="X9" s="337"/>
    </row>
    <row r="10" spans="1:24">
      <c r="B10" s="154">
        <v>3</v>
      </c>
      <c r="C10" s="154" t="str">
        <f>IF(②選手情報入力!$AI$9&lt;3,"",VLOOKUP(B10,②選手情報入力!$AH$10:$AI$99,2,FALSE))</f>
        <v/>
      </c>
      <c r="D10" s="124" t="str">
        <f>IF(C10="","",VLOOKUP(C10,data_kyogisha!A:F,6,0))</f>
        <v/>
      </c>
      <c r="E10" s="124" t="str">
        <f t="shared" si="0"/>
        <v/>
      </c>
      <c r="F10" s="337"/>
      <c r="H10" s="154">
        <v>3</v>
      </c>
      <c r="I10" s="154" t="str">
        <f>IF(②選手情報入力!$AK$9&lt;3,"",VLOOKUP(H10,②選手情報入力!$AJ$10:$AK$99,2,FALSE))</f>
        <v/>
      </c>
      <c r="J10" s="124" t="str">
        <f>IF(I10="","",VLOOKUP(I10,data_kyogisha!A:F,6,0))</f>
        <v/>
      </c>
      <c r="K10" s="124" t="str">
        <f t="shared" si="1"/>
        <v/>
      </c>
      <c r="L10" s="344"/>
      <c r="N10" s="154">
        <v>3</v>
      </c>
      <c r="O10" s="154" t="str">
        <f>IF(②選手情報入力!$AM$9&lt;3,"",VLOOKUP(N10,②選手情報入力!$AL$10:$AM$99,2,FALSE))</f>
        <v/>
      </c>
      <c r="P10" s="123" t="str">
        <f>IF(O10="","",VLOOKUP(O10,data_kyogisha!A:F,6,0))</f>
        <v/>
      </c>
      <c r="Q10" s="124" t="str">
        <f t="shared" si="2"/>
        <v/>
      </c>
      <c r="R10" s="337"/>
      <c r="T10" s="154">
        <v>3</v>
      </c>
      <c r="U10" s="154" t="str">
        <f>IF(②選手情報入力!$AO$9&lt;3,"",VLOOKUP(T10,②選手情報入力!$AN$10:$AO$99,2,FALSE))</f>
        <v/>
      </c>
      <c r="V10" s="123" t="str">
        <f>IF(U10="","",VLOOKUP(U10,data_kyogisha!A:F,6,0))</f>
        <v/>
      </c>
      <c r="W10" s="123" t="str">
        <f t="shared" si="3"/>
        <v/>
      </c>
      <c r="X10" s="337"/>
    </row>
    <row r="11" spans="1:24">
      <c r="B11" s="154">
        <v>4</v>
      </c>
      <c r="C11" s="154" t="str">
        <f>IF(②選手情報入力!$AI$9&lt;4,"",VLOOKUP(B11,②選手情報入力!$AH$10:$AI$99,2,FALSE))</f>
        <v/>
      </c>
      <c r="D11" s="124" t="str">
        <f>IF(C11="","",VLOOKUP(C11,data_kyogisha!A:F,6,0))</f>
        <v/>
      </c>
      <c r="E11" s="124" t="str">
        <f t="shared" si="0"/>
        <v/>
      </c>
      <c r="F11" s="337"/>
      <c r="H11" s="154">
        <v>4</v>
      </c>
      <c r="I11" s="154" t="str">
        <f>IF(②選手情報入力!$AK$9&lt;4,"",VLOOKUP(H11,②選手情報入力!$AJ$10:$AK$99,2,FALSE))</f>
        <v/>
      </c>
      <c r="J11" s="124" t="str">
        <f>IF(I11="","",VLOOKUP(I11,data_kyogisha!A:F,6,0))</f>
        <v/>
      </c>
      <c r="K11" s="124" t="str">
        <f t="shared" si="1"/>
        <v/>
      </c>
      <c r="L11" s="344"/>
      <c r="N11" s="154">
        <v>4</v>
      </c>
      <c r="O11" s="154" t="str">
        <f>IF(②選手情報入力!$AM$9&lt;4,"",VLOOKUP(N11,②選手情報入力!$AL$10:$AM$99,2,FALSE))</f>
        <v/>
      </c>
      <c r="P11" s="123" t="str">
        <f>IF(O11="","",VLOOKUP(O11,data_kyogisha!A:F,6,0))</f>
        <v/>
      </c>
      <c r="Q11" s="124" t="str">
        <f t="shared" si="2"/>
        <v/>
      </c>
      <c r="R11" s="337"/>
      <c r="T11" s="154">
        <v>4</v>
      </c>
      <c r="U11" s="154" t="str">
        <f>IF(②選手情報入力!$AO$9&lt;4,"",VLOOKUP(T11,②選手情報入力!$AN$10:$AO$99,2,FALSE))</f>
        <v/>
      </c>
      <c r="V11" s="123" t="str">
        <f>IF(U11="","",VLOOKUP(U11,data_kyogisha!A:F,6,0))</f>
        <v/>
      </c>
      <c r="W11" s="123" t="str">
        <f t="shared" si="3"/>
        <v/>
      </c>
      <c r="X11" s="337"/>
    </row>
    <row r="12" spans="1:24">
      <c r="B12" s="154">
        <v>5</v>
      </c>
      <c r="C12" s="154" t="str">
        <f>IF(②選手情報入力!$AI$9&lt;5,"",VLOOKUP(B12,②選手情報入力!$AH$10:$AI$99,2,FALSE))</f>
        <v/>
      </c>
      <c r="D12" s="124" t="str">
        <f>IF(C12="","",VLOOKUP(C12,data_kyogisha!A:F,6,0))</f>
        <v/>
      </c>
      <c r="E12" s="124" t="str">
        <f t="shared" si="0"/>
        <v/>
      </c>
      <c r="F12" s="337"/>
      <c r="H12" s="154">
        <v>5</v>
      </c>
      <c r="I12" s="154" t="str">
        <f>IF(②選手情報入力!$AK$9&lt;5,"",VLOOKUP(H12,②選手情報入力!$AJ$10:$AK$99,2,FALSE))</f>
        <v/>
      </c>
      <c r="J12" s="124" t="str">
        <f>IF(I12="","",VLOOKUP(I12,data_kyogisha!A:F,6,0))</f>
        <v/>
      </c>
      <c r="K12" s="124" t="str">
        <f t="shared" si="1"/>
        <v/>
      </c>
      <c r="L12" s="344"/>
      <c r="N12" s="154">
        <v>5</v>
      </c>
      <c r="O12" s="154" t="str">
        <f>IF(②選手情報入力!$AM$9&lt;5,"",VLOOKUP(N12,②選手情報入力!$AL$10:$AM$99,2,FALSE))</f>
        <v/>
      </c>
      <c r="P12" s="123" t="str">
        <f>IF(O12="","",VLOOKUP(O12,data_kyogisha!A:F,6,0))</f>
        <v/>
      </c>
      <c r="Q12" s="124" t="str">
        <f t="shared" si="2"/>
        <v/>
      </c>
      <c r="R12" s="337"/>
      <c r="T12" s="154">
        <v>5</v>
      </c>
      <c r="U12" s="154" t="str">
        <f>IF(②選手情報入力!$AO$9&lt;5,"",VLOOKUP(T12,②選手情報入力!$AN$10:$AO$99,2,FALSE))</f>
        <v/>
      </c>
      <c r="V12" s="123" t="str">
        <f>IF(U12="","",VLOOKUP(U12,data_kyogisha!A:F,6,0))</f>
        <v/>
      </c>
      <c r="W12" s="123" t="str">
        <f t="shared" si="3"/>
        <v/>
      </c>
      <c r="X12" s="337"/>
    </row>
    <row r="13" spans="1:24">
      <c r="B13" s="155">
        <v>6</v>
      </c>
      <c r="C13" s="266" t="str">
        <f>IF(②選手情報入力!$AI$9&lt;6,"",VLOOKUP(B13,②選手情報入力!$AH$10:$AI$99,2,FALSE))</f>
        <v/>
      </c>
      <c r="D13" s="125" t="str">
        <f>IF(C13="","",VLOOKUP(C13,data_kyogisha!A:F,6,0))</f>
        <v/>
      </c>
      <c r="E13" s="125" t="str">
        <f t="shared" si="0"/>
        <v/>
      </c>
      <c r="F13" s="337"/>
      <c r="H13" s="155">
        <v>6</v>
      </c>
      <c r="I13" s="155" t="str">
        <f>IF(②選手情報入力!$AK$9&lt;6,"",VLOOKUP(H13,②選手情報入力!$AJ$10:$AK$99,2,FALSE))</f>
        <v/>
      </c>
      <c r="J13" s="125" t="str">
        <f>IF(I13="","",VLOOKUP(I13,data_kyogisha!A:F,6,0))</f>
        <v/>
      </c>
      <c r="K13" s="125" t="str">
        <f t="shared" si="1"/>
        <v/>
      </c>
      <c r="L13" s="345"/>
      <c r="N13" s="155">
        <v>6</v>
      </c>
      <c r="O13" s="155" t="str">
        <f>IF(②選手情報入力!$AM$9&lt;6,"",VLOOKUP(N13,②選手情報入力!$AL$10:$AM$99,2,FALSE))</f>
        <v/>
      </c>
      <c r="P13" s="123" t="str">
        <f>IF(O13="","",VLOOKUP(O13,data_kyogisha!A:F,6,0))</f>
        <v/>
      </c>
      <c r="Q13" s="125" t="str">
        <f t="shared" si="2"/>
        <v/>
      </c>
      <c r="R13" s="337"/>
      <c r="T13" s="155">
        <v>6</v>
      </c>
      <c r="U13" s="155" t="str">
        <f>IF(②選手情報入力!$AO$9&lt;6,"",VLOOKUP(T13,②選手情報入力!$AN$10:$AO$99,2,FALSE))</f>
        <v/>
      </c>
      <c r="V13" s="123" t="str">
        <f>IF(U13="","",VLOOKUP(U13,data_kyogisha!A:F,6,0))</f>
        <v/>
      </c>
      <c r="W13" s="123" t="str">
        <f t="shared" si="3"/>
        <v/>
      </c>
      <c r="X13" s="337"/>
    </row>
    <row r="14" spans="1:24">
      <c r="C14" s="156"/>
      <c r="D14" s="157" t="s">
        <v>75</v>
      </c>
      <c r="E14" s="158"/>
      <c r="F14" s="159">
        <f>IF(②選手情報入力!AI9&gt;=4,1,0)</f>
        <v>0</v>
      </c>
      <c r="H14" s="156"/>
      <c r="I14" s="156"/>
      <c r="J14" s="157" t="s">
        <v>75</v>
      </c>
      <c r="K14" s="158"/>
      <c r="L14" s="159">
        <f>IF(②選手情報入力!AK9&gt;=4,1,0)</f>
        <v>0</v>
      </c>
      <c r="N14" s="156"/>
      <c r="O14" s="156"/>
      <c r="P14" s="157" t="s">
        <v>75</v>
      </c>
      <c r="Q14" s="158"/>
      <c r="R14" s="159">
        <f>IF(②選手情報入力!AM9&gt;=4,1,0)</f>
        <v>0</v>
      </c>
      <c r="T14" s="156"/>
      <c r="U14" s="156"/>
      <c r="V14" s="157" t="s">
        <v>75</v>
      </c>
      <c r="W14" s="158"/>
      <c r="X14" s="159">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N56"/>
  <sheetViews>
    <sheetView zoomScaleNormal="100" workbookViewId="0">
      <pane ySplit="2" topLeftCell="A23" activePane="bottomLeft" state="frozen"/>
      <selection pane="bottomLeft" activeCell="B38" sqref="B38"/>
    </sheetView>
  </sheetViews>
  <sheetFormatPr defaultColWidth="9" defaultRowHeight="13.2"/>
  <cols>
    <col min="1" max="1" width="3.77734375" style="166" customWidth="1"/>
    <col min="2" max="2" width="26.21875" style="166" customWidth="1"/>
    <col min="3" max="3" width="10" style="166" customWidth="1"/>
    <col min="4" max="4" width="4.88671875" style="166" customWidth="1"/>
    <col min="5" max="5" width="10.88671875" style="166" customWidth="1"/>
    <col min="6" max="6" width="26.21875" style="166" customWidth="1"/>
    <col min="7" max="7" width="15.5546875" style="166" customWidth="1"/>
    <col min="8" max="8" width="3.77734375" style="166" customWidth="1"/>
    <col min="9" max="9" width="9" style="166"/>
    <col min="10" max="10" width="9" style="166" customWidth="1"/>
    <col min="11" max="14" width="9" style="166" hidden="1" customWidth="1"/>
    <col min="15" max="16" width="9" style="166" customWidth="1"/>
    <col min="17" max="16384" width="9" style="166"/>
  </cols>
  <sheetData>
    <row r="1" spans="1:14" ht="16.2">
      <c r="A1" s="39" t="s">
        <v>77</v>
      </c>
      <c r="B1" s="164"/>
      <c r="C1" s="165" t="s">
        <v>510</v>
      </c>
      <c r="D1" s="373" t="s">
        <v>189</v>
      </c>
      <c r="E1" s="373"/>
      <c r="F1" s="373"/>
      <c r="G1" s="373"/>
      <c r="H1" s="373"/>
    </row>
    <row r="2" spans="1:14" ht="24.75" customHeight="1">
      <c r="A2" s="374" t="s">
        <v>78</v>
      </c>
      <c r="B2" s="374"/>
      <c r="C2" s="374"/>
      <c r="D2" s="374"/>
      <c r="E2" s="374"/>
      <c r="F2" s="374"/>
      <c r="G2" s="374"/>
      <c r="H2" s="374"/>
    </row>
    <row r="3" spans="1:14" ht="14.25" customHeight="1">
      <c r="A3" s="391"/>
    </row>
    <row r="4" spans="1:14" ht="19.2">
      <c r="A4" s="375" t="str">
        <f>注意事項!C3&amp;注意事項!F3</f>
        <v>第44回 名古屋地区選手権兼第6回名古屋地区競技会</v>
      </c>
      <c r="B4" s="375"/>
      <c r="C4" s="375"/>
      <c r="D4" s="375"/>
      <c r="E4" s="375"/>
      <c r="F4" s="375"/>
      <c r="G4" s="375"/>
      <c r="H4" s="375"/>
    </row>
    <row r="5" spans="1:14" ht="19.8" thickBot="1">
      <c r="A5" s="376" t="s">
        <v>58</v>
      </c>
      <c r="B5" s="376"/>
      <c r="C5" s="376"/>
      <c r="D5" s="376"/>
      <c r="E5" s="376"/>
      <c r="F5" s="376"/>
      <c r="G5" s="376"/>
      <c r="H5" s="376"/>
    </row>
    <row r="6" spans="1:14" ht="19.5" customHeight="1" thickBot="1">
      <c r="A6" s="167"/>
      <c r="B6" s="221" t="s">
        <v>187</v>
      </c>
      <c r="C6" s="168"/>
      <c r="D6" s="168"/>
      <c r="E6" s="168"/>
      <c r="F6" s="168"/>
      <c r="G6" s="169" t="s">
        <v>48</v>
      </c>
      <c r="H6" s="165"/>
    </row>
    <row r="7" spans="1:14" ht="22.5" customHeight="1" thickBot="1">
      <c r="A7" s="165"/>
      <c r="B7" s="222" t="str">
        <f>IF(①団体情報入力!D7="","",①団体情報入力!D7)</f>
        <v/>
      </c>
      <c r="C7" s="223" t="s">
        <v>133</v>
      </c>
      <c r="D7" s="379" t="str">
        <f>IF(①団体情報入力!D3="","",①団体情報入力!D3)</f>
        <v/>
      </c>
      <c r="E7" s="380"/>
      <c r="F7" s="380"/>
      <c r="G7" s="381"/>
      <c r="H7" s="170"/>
    </row>
    <row r="8" spans="1:14" ht="16.5" customHeight="1" thickBot="1">
      <c r="A8" s="165"/>
      <c r="B8" s="377" t="s">
        <v>49</v>
      </c>
      <c r="C8" s="378"/>
      <c r="D8" s="211"/>
      <c r="E8" s="171"/>
      <c r="F8" s="352" t="s">
        <v>50</v>
      </c>
      <c r="G8" s="352"/>
      <c r="H8" s="165"/>
    </row>
    <row r="9" spans="1:14" ht="16.5" customHeight="1">
      <c r="A9" s="165"/>
      <c r="B9" s="217" t="s">
        <v>51</v>
      </c>
      <c r="C9" s="371" t="s">
        <v>52</v>
      </c>
      <c r="D9" s="372"/>
      <c r="E9" s="172"/>
      <c r="F9" s="173" t="s">
        <v>53</v>
      </c>
      <c r="G9" s="174" t="s">
        <v>52</v>
      </c>
      <c r="H9" s="165"/>
      <c r="L9" s="165" t="s">
        <v>54</v>
      </c>
      <c r="N9" s="165" t="s">
        <v>55</v>
      </c>
    </row>
    <row r="10" spans="1:14" ht="21" customHeight="1">
      <c r="A10" s="175"/>
      <c r="B10" s="218" t="s">
        <v>231</v>
      </c>
      <c r="C10" s="349">
        <f>IF(L10=0,0,L10)</f>
        <v>0</v>
      </c>
      <c r="D10" s="350"/>
      <c r="E10" s="177"/>
      <c r="F10" s="218" t="s">
        <v>242</v>
      </c>
      <c r="G10" s="176">
        <f>IF(N10=0,0,N10)</f>
        <v>0</v>
      </c>
      <c r="H10" s="175"/>
      <c r="K10" s="166" t="s">
        <v>231</v>
      </c>
      <c r="L10" s="178">
        <f>COUNTIF(②選手情報入力!$H$10:$M$99,K10)</f>
        <v>0</v>
      </c>
      <c r="M10" s="166" t="str">
        <f>種目情報!E4</f>
        <v>女100m</v>
      </c>
      <c r="N10" s="178">
        <f>COUNTIF(②選手情報入力!$H$10:$M$99,M10)</f>
        <v>0</v>
      </c>
    </row>
    <row r="11" spans="1:14" ht="21" customHeight="1">
      <c r="A11" s="175"/>
      <c r="B11" s="218" t="s">
        <v>232</v>
      </c>
      <c r="C11" s="349">
        <f t="shared" ref="C11:C16" si="0">IF(L11=0,0,L11)</f>
        <v>0</v>
      </c>
      <c r="D11" s="350"/>
      <c r="E11" s="177"/>
      <c r="F11" s="218" t="s">
        <v>244</v>
      </c>
      <c r="G11" s="176">
        <f t="shared" ref="G11:G25" si="1">IF(N11=0,0,N11)</f>
        <v>0</v>
      </c>
      <c r="H11" s="175"/>
      <c r="K11" s="166" t="s">
        <v>232</v>
      </c>
      <c r="L11" s="178">
        <f>COUNTIF(②選手情報入力!$H$10:$M$99,K11)</f>
        <v>0</v>
      </c>
      <c r="M11" s="166" t="str">
        <f>種目情報!E5</f>
        <v>女200m</v>
      </c>
      <c r="N11" s="178">
        <f>COUNTIF(②選手情報入力!$H$10:$M$99,M11)</f>
        <v>0</v>
      </c>
    </row>
    <row r="12" spans="1:14" ht="21" customHeight="1">
      <c r="A12" s="175"/>
      <c r="B12" s="218" t="s">
        <v>233</v>
      </c>
      <c r="C12" s="349">
        <f t="shared" si="0"/>
        <v>0</v>
      </c>
      <c r="D12" s="350"/>
      <c r="E12" s="177"/>
      <c r="F12" s="218" t="s">
        <v>246</v>
      </c>
      <c r="G12" s="176">
        <f t="shared" si="1"/>
        <v>0</v>
      </c>
      <c r="H12" s="175"/>
      <c r="K12" s="166" t="s">
        <v>233</v>
      </c>
      <c r="L12" s="178">
        <f>COUNTIF(②選手情報入力!$H$10:$M$99,K12)</f>
        <v>0</v>
      </c>
      <c r="M12" s="166" t="str">
        <f>種目情報!E6</f>
        <v>女400m</v>
      </c>
      <c r="N12" s="178">
        <f>COUNTIF(②選手情報入力!$H$10:$M$99,M12)</f>
        <v>0</v>
      </c>
    </row>
    <row r="13" spans="1:14" ht="21" customHeight="1">
      <c r="A13" s="175"/>
      <c r="B13" s="218" t="s">
        <v>234</v>
      </c>
      <c r="C13" s="349">
        <f t="shared" si="0"/>
        <v>0</v>
      </c>
      <c r="D13" s="350"/>
      <c r="E13" s="177"/>
      <c r="F13" s="218" t="s">
        <v>248</v>
      </c>
      <c r="G13" s="176">
        <f t="shared" si="1"/>
        <v>0</v>
      </c>
      <c r="H13" s="175"/>
      <c r="K13" s="166" t="s">
        <v>234</v>
      </c>
      <c r="L13" s="178">
        <f>COUNTIF(②選手情報入力!$H$10:$M$99,K13)</f>
        <v>0</v>
      </c>
      <c r="M13" s="166" t="str">
        <f>種目情報!E7</f>
        <v>女800m</v>
      </c>
      <c r="N13" s="178">
        <f>COUNTIF(②選手情報入力!$H$10:$M$99,M13)</f>
        <v>0</v>
      </c>
    </row>
    <row r="14" spans="1:14" ht="21" customHeight="1">
      <c r="A14" s="175"/>
      <c r="B14" s="218" t="s">
        <v>235</v>
      </c>
      <c r="C14" s="349">
        <f t="shared" si="0"/>
        <v>0</v>
      </c>
      <c r="D14" s="350"/>
      <c r="E14" s="177"/>
      <c r="F14" s="218" t="s">
        <v>250</v>
      </c>
      <c r="G14" s="176">
        <f t="shared" si="1"/>
        <v>0</v>
      </c>
      <c r="H14" s="175"/>
      <c r="K14" s="166" t="s">
        <v>235</v>
      </c>
      <c r="L14" s="178">
        <f>COUNTIF(②選手情報入力!$H$10:$M$99,K14)</f>
        <v>0</v>
      </c>
      <c r="M14" s="166" t="str">
        <f>種目情報!E8</f>
        <v>女1500m</v>
      </c>
      <c r="N14" s="178">
        <f>COUNTIF(②選手情報入力!$H$10:$M$99,M14)</f>
        <v>0</v>
      </c>
    </row>
    <row r="15" spans="1:14" ht="21" customHeight="1">
      <c r="A15" s="175"/>
      <c r="B15" s="218" t="s">
        <v>236</v>
      </c>
      <c r="C15" s="349">
        <f t="shared" si="0"/>
        <v>0</v>
      </c>
      <c r="D15" s="350"/>
      <c r="E15" s="177"/>
      <c r="F15" s="207" t="s">
        <v>251</v>
      </c>
      <c r="G15" s="176">
        <f t="shared" si="1"/>
        <v>0</v>
      </c>
      <c r="H15" s="175"/>
      <c r="K15" s="166" t="s">
        <v>236</v>
      </c>
      <c r="L15" s="178">
        <f>COUNTIF(②選手情報入力!$H$10:$M$99,K15)</f>
        <v>0</v>
      </c>
      <c r="M15" s="166" t="str">
        <f>種目情報!E9</f>
        <v>女5000m</v>
      </c>
      <c r="N15" s="178">
        <f>COUNTIF(②選手情報入力!$H$10:$M$99,M15)</f>
        <v>0</v>
      </c>
    </row>
    <row r="16" spans="1:14" ht="21" customHeight="1">
      <c r="A16" s="175"/>
      <c r="B16" s="218" t="s">
        <v>237</v>
      </c>
      <c r="C16" s="349">
        <f t="shared" si="0"/>
        <v>0</v>
      </c>
      <c r="D16" s="350"/>
      <c r="E16" s="177"/>
      <c r="F16" s="207" t="s">
        <v>252</v>
      </c>
      <c r="G16" s="176">
        <f t="shared" si="1"/>
        <v>0</v>
      </c>
      <c r="H16" s="175"/>
      <c r="K16" s="166" t="s">
        <v>237</v>
      </c>
      <c r="L16" s="178">
        <f>COUNTIF(②選手情報入力!$H$10:$M$99,K16)</f>
        <v>0</v>
      </c>
      <c r="M16" s="166" t="str">
        <f>種目情報!E10</f>
        <v>女100mH</v>
      </c>
      <c r="N16" s="178">
        <f>COUNTIF(②選手情報入力!$H$10:$M$99,M16)</f>
        <v>0</v>
      </c>
    </row>
    <row r="17" spans="1:14" ht="21" customHeight="1">
      <c r="A17" s="175"/>
      <c r="B17" s="218" t="s">
        <v>238</v>
      </c>
      <c r="C17" s="349">
        <f t="shared" ref="C17:C21" si="2">IF(L17=0,0,L17)</f>
        <v>0</v>
      </c>
      <c r="D17" s="350"/>
      <c r="E17" s="177"/>
      <c r="F17" s="216" t="s">
        <v>253</v>
      </c>
      <c r="G17" s="176">
        <f t="shared" si="1"/>
        <v>0</v>
      </c>
      <c r="H17" s="175"/>
      <c r="K17" s="166" t="s">
        <v>238</v>
      </c>
      <c r="L17" s="178">
        <f>COUNTIF(②選手情報入力!$H$10:$M$99,K17)</f>
        <v>0</v>
      </c>
      <c r="M17" s="166" t="str">
        <f>種目情報!E11</f>
        <v>女400mH</v>
      </c>
      <c r="N17" s="178">
        <f>COUNTIF(②選手情報入力!$H$10:$M$99,M17)</f>
        <v>0</v>
      </c>
    </row>
    <row r="18" spans="1:14" ht="21" customHeight="1">
      <c r="A18" s="175"/>
      <c r="B18" s="218" t="s">
        <v>239</v>
      </c>
      <c r="C18" s="349">
        <f t="shared" si="2"/>
        <v>0</v>
      </c>
      <c r="D18" s="350"/>
      <c r="E18" s="177"/>
      <c r="F18" s="216" t="s">
        <v>254</v>
      </c>
      <c r="G18" s="176">
        <f t="shared" si="1"/>
        <v>0</v>
      </c>
      <c r="H18" s="175"/>
      <c r="K18" s="166" t="s">
        <v>239</v>
      </c>
      <c r="L18" s="178">
        <f>COUNTIF(②選手情報入力!$H$10:$M$99,K18)</f>
        <v>0</v>
      </c>
      <c r="M18" s="166" t="str">
        <f>種目情報!E12</f>
        <v>女5000mW</v>
      </c>
      <c r="N18" s="178">
        <f>COUNTIF(②選手情報入力!$H$10:$M$99,M18)</f>
        <v>0</v>
      </c>
    </row>
    <row r="19" spans="1:14" ht="21" customHeight="1">
      <c r="A19" s="175"/>
      <c r="B19" s="218" t="s">
        <v>240</v>
      </c>
      <c r="C19" s="349">
        <f t="shared" si="2"/>
        <v>0</v>
      </c>
      <c r="D19" s="350"/>
      <c r="E19" s="177"/>
      <c r="F19" s="216" t="s">
        <v>256</v>
      </c>
      <c r="G19" s="176">
        <f t="shared" si="1"/>
        <v>0</v>
      </c>
      <c r="H19" s="175"/>
      <c r="K19" s="166" t="s">
        <v>240</v>
      </c>
      <c r="L19" s="178">
        <f>COUNTIF(②選手情報入力!$H$10:$M$99,K19)</f>
        <v>0</v>
      </c>
      <c r="M19" s="166" t="str">
        <f>種目情報!E13</f>
        <v>女走高跳</v>
      </c>
      <c r="N19" s="178">
        <f>COUNTIF(②選手情報入力!$H$10:$M$99,M19)</f>
        <v>0</v>
      </c>
    </row>
    <row r="20" spans="1:14" ht="21" customHeight="1">
      <c r="A20" s="175"/>
      <c r="B20" s="218" t="s">
        <v>241</v>
      </c>
      <c r="C20" s="349">
        <f t="shared" si="2"/>
        <v>0</v>
      </c>
      <c r="D20" s="350"/>
      <c r="E20" s="177"/>
      <c r="F20" s="216" t="s">
        <v>257</v>
      </c>
      <c r="G20" s="176">
        <f t="shared" si="1"/>
        <v>0</v>
      </c>
      <c r="H20" s="175"/>
      <c r="K20" s="166" t="s">
        <v>241</v>
      </c>
      <c r="L20" s="178">
        <f>COUNTIF(②選手情報入力!$H$10:$M$99,K20)</f>
        <v>0</v>
      </c>
      <c r="M20" s="166" t="str">
        <f>種目情報!E14</f>
        <v>女棒高跳</v>
      </c>
      <c r="N20" s="178">
        <f>COUNTIF(②選手情報入力!$H$10:$M$99,M20)</f>
        <v>0</v>
      </c>
    </row>
    <row r="21" spans="1:14" ht="21" customHeight="1">
      <c r="A21" s="175"/>
      <c r="B21" s="218" t="s">
        <v>270</v>
      </c>
      <c r="C21" s="349">
        <f t="shared" si="2"/>
        <v>0</v>
      </c>
      <c r="D21" s="350"/>
      <c r="E21" s="177"/>
      <c r="F21" s="216" t="s">
        <v>258</v>
      </c>
      <c r="G21" s="176">
        <f t="shared" si="1"/>
        <v>0</v>
      </c>
      <c r="H21" s="175"/>
      <c r="K21" s="166" t="s">
        <v>270</v>
      </c>
      <c r="L21" s="178">
        <f>COUNTIF(②選手情報入力!$H$10:$M$99,K21)</f>
        <v>0</v>
      </c>
      <c r="M21" s="166" t="str">
        <f>種目情報!E15</f>
        <v>女走幅跳</v>
      </c>
      <c r="N21" s="178">
        <f>COUNTIF(②選手情報入力!$H$10:$M$99,M21)</f>
        <v>0</v>
      </c>
    </row>
    <row r="22" spans="1:14" ht="21" customHeight="1">
      <c r="A22" s="175"/>
      <c r="B22" s="218" t="s">
        <v>271</v>
      </c>
      <c r="C22" s="349">
        <f t="shared" ref="C22:C24" si="3">IF(L22=0,0,L22)</f>
        <v>0</v>
      </c>
      <c r="D22" s="350"/>
      <c r="E22" s="177"/>
      <c r="F22" s="216" t="s">
        <v>259</v>
      </c>
      <c r="G22" s="176">
        <f t="shared" si="1"/>
        <v>0</v>
      </c>
      <c r="H22" s="175"/>
      <c r="K22" s="166" t="s">
        <v>271</v>
      </c>
      <c r="L22" s="178">
        <f>COUNTIF(②選手情報入力!$H$10:$M$99,K22)</f>
        <v>0</v>
      </c>
      <c r="M22" s="166" t="str">
        <f>種目情報!E16</f>
        <v>女三段跳</v>
      </c>
      <c r="N22" s="178">
        <f>COUNTIF(②選手情報入力!$H$10:$M$99,M22)</f>
        <v>0</v>
      </c>
    </row>
    <row r="23" spans="1:14" ht="21" customHeight="1">
      <c r="A23" s="175"/>
      <c r="B23" s="218" t="s">
        <v>272</v>
      </c>
      <c r="C23" s="349">
        <f t="shared" si="3"/>
        <v>0</v>
      </c>
      <c r="D23" s="350"/>
      <c r="E23" s="177"/>
      <c r="F23" s="216" t="s">
        <v>255</v>
      </c>
      <c r="G23" s="176">
        <f t="shared" si="1"/>
        <v>0</v>
      </c>
      <c r="H23" s="175"/>
      <c r="I23" s="210"/>
      <c r="K23" s="166" t="s">
        <v>272</v>
      </c>
      <c r="L23" s="178">
        <f>COUNTIF(②選手情報入力!$H$10:$M$99,K23)</f>
        <v>0</v>
      </c>
      <c r="M23" s="166" t="str">
        <f>種目情報!E17</f>
        <v>女砲丸投</v>
      </c>
      <c r="N23" s="178">
        <f>COUNTIF(②選手情報入力!$H$10:$M$99,M23)</f>
        <v>0</v>
      </c>
    </row>
    <row r="24" spans="1:14" ht="21" customHeight="1">
      <c r="A24" s="175"/>
      <c r="B24" s="218" t="s">
        <v>273</v>
      </c>
      <c r="C24" s="349">
        <f t="shared" si="3"/>
        <v>0</v>
      </c>
      <c r="D24" s="350"/>
      <c r="E24" s="177"/>
      <c r="F24" s="216" t="s">
        <v>260</v>
      </c>
      <c r="G24" s="176">
        <f t="shared" si="1"/>
        <v>0</v>
      </c>
      <c r="H24" s="175"/>
      <c r="K24" s="166" t="s">
        <v>273</v>
      </c>
      <c r="L24" s="178">
        <f>COUNTIF(②選手情報入力!$H$10:$M$99,K24)</f>
        <v>0</v>
      </c>
      <c r="M24" s="166" t="str">
        <f>種目情報!E18</f>
        <v>女円盤投</v>
      </c>
      <c r="N24" s="178">
        <f>COUNTIF(②選手情報入力!$H$10:$M$99,M24)</f>
        <v>0</v>
      </c>
    </row>
    <row r="25" spans="1:14" ht="21" customHeight="1">
      <c r="A25" s="175"/>
      <c r="B25" s="216" t="s">
        <v>274</v>
      </c>
      <c r="C25" s="349">
        <f t="shared" ref="C25:C27" si="4">IF(L25=0,0,L25)</f>
        <v>0</v>
      </c>
      <c r="D25" s="350"/>
      <c r="E25" s="177"/>
      <c r="F25" s="216" t="s">
        <v>261</v>
      </c>
      <c r="G25" s="176">
        <f t="shared" si="1"/>
        <v>0</v>
      </c>
      <c r="H25" s="175"/>
      <c r="K25" s="166" t="s">
        <v>274</v>
      </c>
      <c r="L25" s="178">
        <f>COUNTIF(②選手情報入力!$H$10:$M$99,K25)</f>
        <v>0</v>
      </c>
      <c r="M25" s="166" t="str">
        <f>種目情報!E19</f>
        <v>女やり投</v>
      </c>
      <c r="N25" s="178">
        <f>COUNTIF(②選手情報入力!$H$10:$M$99,M25)</f>
        <v>0</v>
      </c>
    </row>
    <row r="26" spans="1:14" ht="21" customHeight="1">
      <c r="A26" s="175"/>
      <c r="B26" s="216" t="s">
        <v>275</v>
      </c>
      <c r="C26" s="349">
        <f t="shared" si="4"/>
        <v>0</v>
      </c>
      <c r="D26" s="350"/>
      <c r="E26" s="177"/>
      <c r="F26" s="216"/>
      <c r="G26" s="176"/>
      <c r="H26" s="175"/>
      <c r="K26" s="166" t="s">
        <v>275</v>
      </c>
      <c r="L26" s="178">
        <f>COUNTIF(②選手情報入力!$H$10:$M$99,K26)</f>
        <v>0</v>
      </c>
      <c r="M26" s="166">
        <f>種目情報!E20</f>
        <v>0</v>
      </c>
      <c r="N26" s="178">
        <f>COUNTIF(②選手情報入力!$H$10:$M$99,M26)</f>
        <v>0</v>
      </c>
    </row>
    <row r="27" spans="1:14" ht="21" customHeight="1">
      <c r="A27" s="175"/>
      <c r="B27" s="218" t="s">
        <v>276</v>
      </c>
      <c r="C27" s="349">
        <f t="shared" si="4"/>
        <v>0</v>
      </c>
      <c r="D27" s="350"/>
      <c r="E27" s="177"/>
      <c r="F27" s="206"/>
      <c r="G27" s="176" t="str">
        <f t="shared" ref="G27" si="5">IF(N19=0,"",N19)</f>
        <v/>
      </c>
      <c r="H27" s="175"/>
      <c r="K27" s="166" t="s">
        <v>276</v>
      </c>
      <c r="L27" s="178">
        <f>COUNTIF(②選手情報入力!$H$10:$M$99,K27)</f>
        <v>0</v>
      </c>
      <c r="M27" s="166">
        <f>種目情報!E21</f>
        <v>0</v>
      </c>
      <c r="N27" s="178">
        <f>COUNTIF(②選手情報入力!$H$10:$M$99,M27)</f>
        <v>0</v>
      </c>
    </row>
    <row r="28" spans="1:14" ht="21" customHeight="1" thickBot="1">
      <c r="A28" s="175"/>
      <c r="B28" s="216"/>
      <c r="C28" s="364" t="str">
        <f t="shared" ref="C28" si="6">IF(L20=0,"",L20)</f>
        <v/>
      </c>
      <c r="D28" s="365"/>
      <c r="E28" s="177"/>
      <c r="F28" s="180"/>
      <c r="G28" s="179" t="str">
        <f t="shared" ref="G28" si="7">IF(N20=0,"",N20)</f>
        <v/>
      </c>
      <c r="H28" s="175"/>
      <c r="K28" s="166">
        <f>種目情報!A22</f>
        <v>0</v>
      </c>
      <c r="L28" s="178">
        <f>COUNTIF(②選手情報入力!$H$10:$M$99,K28)</f>
        <v>0</v>
      </c>
      <c r="M28" s="166">
        <f>種目情報!E22</f>
        <v>0</v>
      </c>
      <c r="N28" s="178">
        <f>COUNTIF(②選手情報入力!$H$10:$M$99,M28)</f>
        <v>0</v>
      </c>
    </row>
    <row r="29" spans="1:14" ht="21" customHeight="1">
      <c r="A29" s="175"/>
      <c r="B29" s="215" t="s">
        <v>56</v>
      </c>
      <c r="C29" s="369" t="str">
        <f>IF(③リレー情報確認!F14=0,"",③リレー情報確認!F14)</f>
        <v/>
      </c>
      <c r="D29" s="370"/>
      <c r="E29" s="177"/>
      <c r="F29" s="181" t="s">
        <v>56</v>
      </c>
      <c r="G29" s="182" t="str">
        <f>IF(③リレー情報確認!R14=0,"",③リレー情報確認!R14)</f>
        <v/>
      </c>
      <c r="H29" s="175"/>
      <c r="L29" s="178"/>
      <c r="N29" s="178"/>
    </row>
    <row r="30" spans="1:14" ht="21" customHeight="1" thickBot="1">
      <c r="A30" s="175"/>
      <c r="B30" s="214" t="s">
        <v>57</v>
      </c>
      <c r="C30" s="367" t="str">
        <f>IF(③リレー情報確認!L14=0,"",③リレー情報確認!L14)</f>
        <v/>
      </c>
      <c r="D30" s="368"/>
      <c r="E30" s="177"/>
      <c r="F30" s="183" t="s">
        <v>57</v>
      </c>
      <c r="G30" s="184" t="str">
        <f>IF(③リレー情報確認!X14=0,"",③リレー情報確認!X14)</f>
        <v/>
      </c>
      <c r="H30" s="175"/>
      <c r="K30" s="166" t="e">
        <f>種目情報!#REF!</f>
        <v>#REF!</v>
      </c>
      <c r="L30" s="178">
        <f>COUNTIF(②選手情報入力!$H$10:$M$99,K30)</f>
        <v>0</v>
      </c>
      <c r="M30" s="166" t="e">
        <f>種目情報!#REF!</f>
        <v>#REF!</v>
      </c>
      <c r="N30" s="178">
        <f>COUNTIF(②選手情報入力!$H$10:$M$99,M30)</f>
        <v>0</v>
      </c>
    </row>
    <row r="31" spans="1:14" ht="21" customHeight="1">
      <c r="A31" s="165"/>
      <c r="B31" s="185"/>
      <c r="C31" s="186"/>
      <c r="D31" s="186"/>
      <c r="E31" s="177"/>
      <c r="H31" s="165"/>
      <c r="K31" s="166" t="e">
        <f>種目情報!#REF!</f>
        <v>#REF!</v>
      </c>
      <c r="L31" s="178">
        <f>COUNTIF(②選手情報入力!$H$10:$M$99,K31)</f>
        <v>0</v>
      </c>
      <c r="M31" s="166" t="e">
        <f>種目情報!#REF!</f>
        <v>#REF!</v>
      </c>
      <c r="N31" s="178">
        <f>COUNTIF(②選手情報入力!$H$10:$M$99,M31)</f>
        <v>0</v>
      </c>
    </row>
    <row r="32" spans="1:14" ht="21" customHeight="1" thickBot="1">
      <c r="B32" s="352" t="s">
        <v>181</v>
      </c>
      <c r="C32" s="366"/>
      <c r="D32" s="212"/>
      <c r="E32" s="177"/>
      <c r="F32" s="352"/>
      <c r="G32" s="352"/>
      <c r="H32" s="251"/>
    </row>
    <row r="33" spans="1:8" ht="21" customHeight="1">
      <c r="A33" s="165"/>
      <c r="B33" s="187" t="s">
        <v>182</v>
      </c>
      <c r="C33" s="355">
        <f>②選手情報入力!F100</f>
        <v>0</v>
      </c>
      <c r="D33" s="356"/>
      <c r="E33" s="177"/>
      <c r="F33" s="224" t="s">
        <v>262</v>
      </c>
      <c r="G33" s="225">
        <f>C33*700</f>
        <v>0</v>
      </c>
      <c r="H33" s="165"/>
    </row>
    <row r="34" spans="1:8" ht="21" customHeight="1" thickBot="1">
      <c r="A34" s="165"/>
      <c r="B34" s="188" t="s">
        <v>183</v>
      </c>
      <c r="C34" s="357">
        <f>②選手情報入力!F101</f>
        <v>0</v>
      </c>
      <c r="D34" s="358"/>
      <c r="E34" s="177"/>
      <c r="F34" s="228" t="s">
        <v>263</v>
      </c>
      <c r="G34" s="229">
        <f>C34*1000</f>
        <v>0</v>
      </c>
      <c r="H34" s="165"/>
    </row>
    <row r="35" spans="1:8" ht="21" customHeight="1" thickTop="1" thickBot="1">
      <c r="A35" s="165"/>
      <c r="B35" s="230" t="s">
        <v>265</v>
      </c>
      <c r="C35" s="234">
        <f>①団体情報入力!D9</f>
        <v>0</v>
      </c>
      <c r="D35" s="213" t="s">
        <v>186</v>
      </c>
      <c r="F35" s="226" t="s">
        <v>297</v>
      </c>
      <c r="G35" s="227">
        <f>C35*600</f>
        <v>0</v>
      </c>
      <c r="H35" s="165"/>
    </row>
    <row r="36" spans="1:8" ht="18.75" customHeight="1" thickBot="1">
      <c r="A36" s="165"/>
      <c r="F36" s="208" t="s">
        <v>264</v>
      </c>
      <c r="G36" s="209">
        <f>SUM(G33:G35)</f>
        <v>0</v>
      </c>
      <c r="H36" s="165"/>
    </row>
    <row r="37" spans="1:8" ht="18.75" customHeight="1" thickBot="1">
      <c r="A37" s="193"/>
      <c r="B37" s="359" t="s">
        <v>190</v>
      </c>
      <c r="C37" s="360"/>
      <c r="D37" s="360"/>
      <c r="E37" s="361"/>
      <c r="F37" s="189"/>
      <c r="G37" s="190"/>
      <c r="H37" s="193"/>
    </row>
    <row r="38" spans="1:8" ht="18.75" customHeight="1">
      <c r="A38" s="165"/>
      <c r="B38" s="231" t="str">
        <f>IF(①団体情報入力!B11="","",①団体情報入力!B11)</f>
        <v/>
      </c>
      <c r="C38" s="362" t="str">
        <f>IF(①団体情報入力!F11="","",①団体情報入力!F11)</f>
        <v/>
      </c>
      <c r="D38" s="362"/>
      <c r="E38" s="363"/>
      <c r="H38" s="165"/>
    </row>
    <row r="39" spans="1:8" ht="18.75" customHeight="1" thickBot="1">
      <c r="A39" s="165"/>
      <c r="B39" s="232" t="str">
        <f>IF(①団体情報入力!B12="","",①団体情報入力!B12)</f>
        <v/>
      </c>
      <c r="C39" s="353" t="str">
        <f>IF(①団体情報入力!F12="","",①団体情報入力!F12)</f>
        <v/>
      </c>
      <c r="D39" s="353"/>
      <c r="E39" s="354"/>
      <c r="F39" s="351">
        <f ca="1">TODAY()</f>
        <v>42624</v>
      </c>
      <c r="G39" s="351"/>
      <c r="H39" s="165"/>
    </row>
    <row r="40" spans="1:8" ht="16.2">
      <c r="A40" s="165"/>
      <c r="B40" s="263" t="s">
        <v>156</v>
      </c>
      <c r="C40" s="251"/>
      <c r="D40" s="251"/>
      <c r="E40" s="251"/>
      <c r="F40" s="251"/>
      <c r="G40" s="251"/>
      <c r="H40" s="165"/>
    </row>
    <row r="41" spans="1:8" ht="14.4">
      <c r="A41" s="165"/>
      <c r="B41" s="192"/>
      <c r="C41" s="133"/>
      <c r="D41" s="133"/>
      <c r="E41" s="191"/>
      <c r="H41" s="165"/>
    </row>
    <row r="42" spans="1:8" ht="14.4">
      <c r="A42" s="165"/>
      <c r="C42" s="175"/>
      <c r="D42" s="175"/>
      <c r="E42" s="191"/>
      <c r="H42" s="165"/>
    </row>
    <row r="43" spans="1:8" ht="14.4">
      <c r="A43" s="165"/>
      <c r="E43" s="191"/>
      <c r="H43" s="165"/>
    </row>
    <row r="44" spans="1:8" ht="14.4">
      <c r="A44" s="165"/>
      <c r="B44" s="191"/>
      <c r="C44" s="191"/>
      <c r="D44" s="191"/>
      <c r="E44" s="191"/>
      <c r="H44" s="165"/>
    </row>
    <row r="45" spans="1:8" ht="14.4">
      <c r="A45" s="165"/>
      <c r="B45" s="193"/>
      <c r="C45" s="193"/>
      <c r="D45" s="193"/>
      <c r="E45" s="193"/>
      <c r="F45" s="193"/>
      <c r="G45" s="193"/>
      <c r="H45" s="165"/>
    </row>
    <row r="46" spans="1:8" ht="14.4">
      <c r="A46" s="165"/>
      <c r="B46" s="191"/>
      <c r="C46" s="191"/>
      <c r="D46" s="191"/>
      <c r="E46" s="191"/>
      <c r="H46" s="165"/>
    </row>
    <row r="47" spans="1:8" ht="19.2">
      <c r="A47" s="165"/>
      <c r="B47" s="194"/>
      <c r="C47" s="194"/>
      <c r="D47" s="194"/>
      <c r="E47" s="194"/>
      <c r="H47" s="165"/>
    </row>
    <row r="48" spans="1:8" ht="19.2">
      <c r="A48" s="165"/>
      <c r="B48" s="194"/>
      <c r="C48" s="194"/>
      <c r="D48" s="194"/>
      <c r="E48" s="194"/>
      <c r="F48" s="194"/>
      <c r="G48" s="194"/>
      <c r="H48" s="165"/>
    </row>
    <row r="49" spans="2:7" ht="14.4">
      <c r="B49" s="195"/>
      <c r="C49" s="191"/>
      <c r="D49" s="191"/>
      <c r="E49" s="191"/>
      <c r="F49" s="196"/>
      <c r="G49" s="191"/>
    </row>
    <row r="50" spans="2:7" ht="14.4">
      <c r="B50" s="195"/>
      <c r="C50" s="191"/>
      <c r="D50" s="191"/>
      <c r="E50" s="191"/>
      <c r="F50" s="196"/>
      <c r="G50" s="191"/>
    </row>
    <row r="51" spans="2:7" ht="14.4">
      <c r="B51" s="195"/>
      <c r="C51" s="191"/>
      <c r="D51" s="191"/>
      <c r="E51" s="191"/>
      <c r="F51" s="196"/>
      <c r="G51" s="191"/>
    </row>
    <row r="52" spans="2:7" ht="14.4">
      <c r="B52" s="195"/>
      <c r="C52" s="191"/>
      <c r="D52" s="191"/>
      <c r="E52" s="191"/>
      <c r="F52" s="196"/>
      <c r="G52" s="191"/>
    </row>
    <row r="53" spans="2:7" ht="14.4">
      <c r="B53" s="195"/>
      <c r="C53" s="191"/>
      <c r="D53" s="191"/>
      <c r="E53" s="191"/>
      <c r="F53" s="196"/>
      <c r="G53" s="191"/>
    </row>
    <row r="54" spans="2:7" ht="14.4">
      <c r="B54" s="195"/>
      <c r="C54" s="191"/>
      <c r="D54" s="191"/>
      <c r="E54" s="191"/>
      <c r="F54" s="196"/>
      <c r="G54" s="191"/>
    </row>
    <row r="55" spans="2:7" ht="14.4">
      <c r="B55" s="195"/>
      <c r="C55" s="191"/>
      <c r="D55" s="191"/>
      <c r="E55" s="191"/>
      <c r="F55" s="196"/>
      <c r="G55" s="191"/>
    </row>
    <row r="56" spans="2:7" ht="14.4">
      <c r="B56" s="195"/>
      <c r="C56" s="191"/>
      <c r="D56" s="191"/>
      <c r="E56" s="191"/>
      <c r="F56" s="196"/>
      <c r="G56" s="191"/>
    </row>
  </sheetData>
  <sheetProtection sheet="1" selectLockedCells="1"/>
  <mergeCells count="37">
    <mergeCell ref="D1:H1"/>
    <mergeCell ref="A2:H2"/>
    <mergeCell ref="A4:H4"/>
    <mergeCell ref="A5:H5"/>
    <mergeCell ref="B8:C8"/>
    <mergeCell ref="F8:G8"/>
    <mergeCell ref="D7:G7"/>
    <mergeCell ref="C14:D14"/>
    <mergeCell ref="C15:D15"/>
    <mergeCell ref="C16:D16"/>
    <mergeCell ref="C25:D25"/>
    <mergeCell ref="C26:D26"/>
    <mergeCell ref="C17:D17"/>
    <mergeCell ref="C18:D18"/>
    <mergeCell ref="C19:D19"/>
    <mergeCell ref="C20:D20"/>
    <mergeCell ref="C21:D21"/>
    <mergeCell ref="C22:D22"/>
    <mergeCell ref="C23:D23"/>
    <mergeCell ref="C24:D24"/>
    <mergeCell ref="C9:D9"/>
    <mergeCell ref="C10:D10"/>
    <mergeCell ref="C11:D11"/>
    <mergeCell ref="C12:D12"/>
    <mergeCell ref="C13:D13"/>
    <mergeCell ref="C27:D27"/>
    <mergeCell ref="F39:G39"/>
    <mergeCell ref="F32:G32"/>
    <mergeCell ref="C39:E39"/>
    <mergeCell ref="C33:D33"/>
    <mergeCell ref="C34:D34"/>
    <mergeCell ref="B37:E37"/>
    <mergeCell ref="C38:E38"/>
    <mergeCell ref="C28:D28"/>
    <mergeCell ref="B32:C32"/>
    <mergeCell ref="C30:D30"/>
    <mergeCell ref="C29:D29"/>
  </mergeCells>
  <phoneticPr fontId="3"/>
  <printOptions horizontalCentered="1" vertic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97"/>
  <sheetViews>
    <sheetView zoomScaleNormal="100" workbookViewId="0">
      <pane ySplit="7" topLeftCell="A14" activePane="bottomLeft" state="frozen"/>
      <selection pane="bottomLeft" activeCell="D6" sqref="D6"/>
    </sheetView>
  </sheetViews>
  <sheetFormatPr defaultColWidth="9" defaultRowHeight="13.2"/>
  <cols>
    <col min="1" max="1" width="3.6640625" style="13" bestFit="1" customWidth="1"/>
    <col min="2" max="2" width="6" style="1" bestFit="1" customWidth="1"/>
    <col min="3" max="3" width="15" style="1" customWidth="1"/>
    <col min="4" max="5" width="3.77734375" style="1" customWidth="1"/>
    <col min="6" max="6" width="13.77734375" style="13" customWidth="1"/>
    <col min="7" max="7" width="9.33203125" style="1" customWidth="1"/>
    <col min="8" max="8" width="13.77734375" style="85" customWidth="1"/>
    <col min="9" max="9" width="9.33203125" style="5" customWidth="1"/>
    <col min="10" max="10" width="13.77734375" style="13" customWidth="1"/>
    <col min="11" max="11" width="9.33203125" style="1" customWidth="1"/>
    <col min="12" max="12" width="4.109375" style="13" customWidth="1"/>
    <col min="13" max="13" width="4.109375" style="13" bestFit="1" customWidth="1"/>
    <col min="14" max="16384" width="9" style="13"/>
  </cols>
  <sheetData>
    <row r="1" spans="1:13" ht="16.2">
      <c r="A1" s="9" t="s">
        <v>298</v>
      </c>
    </row>
    <row r="2" spans="1:13" ht="14.4">
      <c r="D2" s="15" t="s">
        <v>154</v>
      </c>
      <c r="E2" s="388" t="str">
        <f>注意事項!C3&amp;注意事項!F3</f>
        <v>第44回 名古屋地区選手権兼第6回名古屋地区競技会</v>
      </c>
      <c r="F2" s="388"/>
      <c r="G2" s="388"/>
      <c r="H2" s="388"/>
      <c r="I2" s="255" t="s">
        <v>284</v>
      </c>
      <c r="J2" s="117" t="str">
        <f>IF(①団体情報入力!D5="","",①団体情報入力!D5)</f>
        <v/>
      </c>
      <c r="K2" s="117" t="str">
        <f>IF(①団体情報入力!D4="","",①団体情報入力!D4)</f>
        <v/>
      </c>
    </row>
    <row r="3" spans="1:13" ht="18.75" customHeight="1" thickBot="1"/>
    <row r="4" spans="1:13" s="92" customFormat="1" ht="16.5" customHeight="1">
      <c r="B4" s="382" t="s">
        <v>148</v>
      </c>
      <c r="C4" s="112" t="s">
        <v>149</v>
      </c>
      <c r="D4" s="384">
        <f>②選手情報入力!F102</f>
        <v>0</v>
      </c>
      <c r="E4" s="385"/>
      <c r="G4" s="382" t="s">
        <v>139</v>
      </c>
      <c r="H4" s="93" t="s">
        <v>117</v>
      </c>
      <c r="I4" s="94" t="str">
        <f>IF(③リレー情報確認!F8="","",③リレー情報確認!F8)</f>
        <v/>
      </c>
      <c r="J4" s="121" t="s">
        <v>118</v>
      </c>
      <c r="K4" s="94" t="str">
        <f>IF(③リレー情報確認!L8="","",③リレー情報確認!L8)</f>
        <v/>
      </c>
    </row>
    <row r="5" spans="1:13" s="92" customFormat="1" ht="16.5" customHeight="1" thickBot="1">
      <c r="B5" s="383"/>
      <c r="C5" s="113" t="s">
        <v>150</v>
      </c>
      <c r="D5" s="386">
        <f>②選手情報入力!F103</f>
        <v>0</v>
      </c>
      <c r="E5" s="387"/>
      <c r="G5" s="383"/>
      <c r="H5" s="96" t="s">
        <v>137</v>
      </c>
      <c r="I5" s="97" t="str">
        <f>IF(③リレー情報確認!R8="","",③リレー情報確認!R8)</f>
        <v/>
      </c>
      <c r="J5" s="122" t="s">
        <v>138</v>
      </c>
      <c r="K5" s="97" t="str">
        <f>IF(③リレー情報確認!X8="","",③リレー情報確認!X8)</f>
        <v/>
      </c>
    </row>
    <row r="6" spans="1:13" s="92" customFormat="1" ht="18.75" customHeight="1">
      <c r="B6" s="95"/>
      <c r="C6" s="95"/>
      <c r="D6" s="95"/>
      <c r="E6" s="95"/>
      <c r="G6" s="95"/>
      <c r="H6" s="256"/>
      <c r="I6" s="257"/>
      <c r="K6" s="95"/>
    </row>
    <row r="7" spans="1:13" s="92" customFormat="1" ht="16.5" customHeight="1">
      <c r="A7" s="98"/>
      <c r="B7" s="99" t="s">
        <v>140</v>
      </c>
      <c r="C7" s="99" t="s">
        <v>141</v>
      </c>
      <c r="D7" s="99" t="s">
        <v>142</v>
      </c>
      <c r="E7" s="99" t="s">
        <v>143</v>
      </c>
      <c r="F7" s="99" t="s">
        <v>41</v>
      </c>
      <c r="G7" s="99" t="s">
        <v>42</v>
      </c>
      <c r="H7" s="99" t="s">
        <v>229</v>
      </c>
      <c r="I7" s="99" t="s">
        <v>230</v>
      </c>
      <c r="J7" s="239"/>
      <c r="K7" s="239"/>
      <c r="L7" s="99" t="s">
        <v>144</v>
      </c>
      <c r="M7" s="99" t="s">
        <v>145</v>
      </c>
    </row>
    <row r="8" spans="1:13" s="92" customFormat="1" ht="18" customHeight="1">
      <c r="A8" s="100">
        <v>1</v>
      </c>
      <c r="B8" s="101" t="str">
        <f>IF(②選手情報入力!B10="","",②選手情報入力!B10)</f>
        <v/>
      </c>
      <c r="C8" s="126" t="str">
        <f>IF(②選手情報入力!C10="","",②選手情報入力!C10)</f>
        <v/>
      </c>
      <c r="D8" s="101" t="str">
        <f>IF(②選手情報入力!F10="","",②選手情報入力!F10)</f>
        <v/>
      </c>
      <c r="E8" s="101" t="str">
        <f>IF(②選手情報入力!G10="","",②選手情報入力!G10)</f>
        <v/>
      </c>
      <c r="F8" s="100" t="str">
        <f>IF(②選手情報入力!H10="","",②選手情報入力!H10)</f>
        <v/>
      </c>
      <c r="G8" s="101" t="str">
        <f>IF(②選手情報入力!I10="","",②選手情報入力!I10)</f>
        <v/>
      </c>
      <c r="H8" s="100" t="str">
        <f>IF(②選手情報入力!J10="","",②選手情報入力!J10)</f>
        <v/>
      </c>
      <c r="I8" s="101" t="str">
        <f>IF(②選手情報入力!K10="","",②選手情報入力!K10)</f>
        <v/>
      </c>
      <c r="J8" s="240" t="str">
        <f>IF(②選手情報入力!L10="","",②選手情報入力!L10)</f>
        <v/>
      </c>
      <c r="K8" s="241" t="str">
        <f>IF(②選手情報入力!M10="","",②選手情報入力!M10)</f>
        <v/>
      </c>
      <c r="L8" s="101" t="str">
        <f>IF(②選手情報入力!N10="","",②選手情報入力!N10)</f>
        <v/>
      </c>
      <c r="M8" s="101" t="str">
        <f>IF(②選手情報入力!O10="","",②選手情報入力!O10)</f>
        <v/>
      </c>
    </row>
    <row r="9" spans="1:13" s="92" customFormat="1" ht="18" customHeight="1">
      <c r="A9" s="102">
        <v>2</v>
      </c>
      <c r="B9" s="103" t="str">
        <f>IF(②選手情報入力!B11="","",②選手情報入力!B11)</f>
        <v/>
      </c>
      <c r="C9" s="127" t="str">
        <f>IF(②選手情報入力!C11="","",②選手情報入力!C11)</f>
        <v/>
      </c>
      <c r="D9" s="103" t="str">
        <f>IF(②選手情報入力!F11="","",②選手情報入力!F11)</f>
        <v/>
      </c>
      <c r="E9" s="103" t="str">
        <f>IF(②選手情報入力!G11="","",②選手情報入力!G11)</f>
        <v/>
      </c>
      <c r="F9" s="102" t="str">
        <f>IF(②選手情報入力!H11="","",②選手情報入力!H11)</f>
        <v/>
      </c>
      <c r="G9" s="103" t="str">
        <f>IF(②選手情報入力!I11="","",②選手情報入力!I11)</f>
        <v/>
      </c>
      <c r="H9" s="102" t="str">
        <f>IF(②選手情報入力!J11="","",②選手情報入力!J11)</f>
        <v/>
      </c>
      <c r="I9" s="103" t="str">
        <f>IF(②選手情報入力!K11="","",②選手情報入力!K11)</f>
        <v/>
      </c>
      <c r="J9" s="242" t="str">
        <f>IF(②選手情報入力!L11="","",②選手情報入力!L11)</f>
        <v/>
      </c>
      <c r="K9" s="243" t="str">
        <f>IF(②選手情報入力!M11="","",②選手情報入力!M11)</f>
        <v/>
      </c>
      <c r="L9" s="103" t="str">
        <f>IF(②選手情報入力!N11="","",②選手情報入力!N11)</f>
        <v/>
      </c>
      <c r="M9" s="103" t="str">
        <f>IF(②選手情報入力!O11="","",②選手情報入力!O11)</f>
        <v/>
      </c>
    </row>
    <row r="10" spans="1:13" s="92" customFormat="1" ht="18" customHeight="1">
      <c r="A10" s="102">
        <v>3</v>
      </c>
      <c r="B10" s="103" t="str">
        <f>IF(②選手情報入力!B12="","",②選手情報入力!B12)</f>
        <v/>
      </c>
      <c r="C10" s="127" t="str">
        <f>IF(②選手情報入力!C12="","",②選手情報入力!C12)</f>
        <v/>
      </c>
      <c r="D10" s="103" t="str">
        <f>IF(②選手情報入力!F12="","",②選手情報入力!F12)</f>
        <v/>
      </c>
      <c r="E10" s="103" t="str">
        <f>IF(②選手情報入力!G12="","",②選手情報入力!G12)</f>
        <v/>
      </c>
      <c r="F10" s="102" t="str">
        <f>IF(②選手情報入力!H12="","",②選手情報入力!H12)</f>
        <v/>
      </c>
      <c r="G10" s="103" t="str">
        <f>IF(②選手情報入力!I12="","",②選手情報入力!I12)</f>
        <v/>
      </c>
      <c r="H10" s="102" t="str">
        <f>IF(②選手情報入力!J12="","",②選手情報入力!J12)</f>
        <v/>
      </c>
      <c r="I10" s="103" t="str">
        <f>IF(②選手情報入力!K12="","",②選手情報入力!K12)</f>
        <v/>
      </c>
      <c r="J10" s="242" t="str">
        <f>IF(②選手情報入力!L12="","",②選手情報入力!L12)</f>
        <v/>
      </c>
      <c r="K10" s="243" t="str">
        <f>IF(②選手情報入力!M12="","",②選手情報入力!M12)</f>
        <v/>
      </c>
      <c r="L10" s="103" t="str">
        <f>IF(②選手情報入力!N12="","",②選手情報入力!N12)</f>
        <v/>
      </c>
      <c r="M10" s="103" t="str">
        <f>IF(②選手情報入力!O12="","",②選手情報入力!O12)</f>
        <v/>
      </c>
    </row>
    <row r="11" spans="1:13" s="92" customFormat="1" ht="18" customHeight="1">
      <c r="A11" s="102">
        <v>4</v>
      </c>
      <c r="B11" s="103" t="str">
        <f>IF(②選手情報入力!B13="","",②選手情報入力!B13)</f>
        <v/>
      </c>
      <c r="C11" s="127" t="str">
        <f>IF(②選手情報入力!C13="","",②選手情報入力!C13)</f>
        <v/>
      </c>
      <c r="D11" s="103" t="str">
        <f>IF(②選手情報入力!F13="","",②選手情報入力!F13)</f>
        <v/>
      </c>
      <c r="E11" s="103" t="str">
        <f>IF(②選手情報入力!G13="","",②選手情報入力!G13)</f>
        <v/>
      </c>
      <c r="F11" s="102" t="str">
        <f>IF(②選手情報入力!H13="","",②選手情報入力!H13)</f>
        <v/>
      </c>
      <c r="G11" s="103" t="str">
        <f>IF(②選手情報入力!I13="","",②選手情報入力!I13)</f>
        <v/>
      </c>
      <c r="H11" s="102" t="str">
        <f>IF(②選手情報入力!J13="","",②選手情報入力!J13)</f>
        <v/>
      </c>
      <c r="I11" s="103" t="str">
        <f>IF(②選手情報入力!K13="","",②選手情報入力!K13)</f>
        <v/>
      </c>
      <c r="J11" s="242" t="str">
        <f>IF(②選手情報入力!L13="","",②選手情報入力!L13)</f>
        <v/>
      </c>
      <c r="K11" s="243" t="str">
        <f>IF(②選手情報入力!M13="","",②選手情報入力!M13)</f>
        <v/>
      </c>
      <c r="L11" s="103" t="str">
        <f>IF(②選手情報入力!N13="","",②選手情報入力!N13)</f>
        <v/>
      </c>
      <c r="M11" s="103" t="str">
        <f>IF(②選手情報入力!O13="","",②選手情報入力!O13)</f>
        <v/>
      </c>
    </row>
    <row r="12" spans="1:13" s="92" customFormat="1" ht="18" customHeight="1">
      <c r="A12" s="106">
        <v>5</v>
      </c>
      <c r="B12" s="107" t="str">
        <f>IF(②選手情報入力!B14="","",②選手情報入力!B14)</f>
        <v/>
      </c>
      <c r="C12" s="128" t="str">
        <f>IF(②選手情報入力!C14="","",②選手情報入力!C14)</f>
        <v/>
      </c>
      <c r="D12" s="107" t="str">
        <f>IF(②選手情報入力!F14="","",②選手情報入力!F14)</f>
        <v/>
      </c>
      <c r="E12" s="107" t="str">
        <f>IF(②選手情報入力!G14="","",②選手情報入力!G14)</f>
        <v/>
      </c>
      <c r="F12" s="106" t="str">
        <f>IF(②選手情報入力!H14="","",②選手情報入力!H14)</f>
        <v/>
      </c>
      <c r="G12" s="107" t="str">
        <f>IF(②選手情報入力!I14="","",②選手情報入力!I14)</f>
        <v/>
      </c>
      <c r="H12" s="106" t="str">
        <f>IF(②選手情報入力!J14="","",②選手情報入力!J14)</f>
        <v/>
      </c>
      <c r="I12" s="107" t="str">
        <f>IF(②選手情報入力!K14="","",②選手情報入力!K14)</f>
        <v/>
      </c>
      <c r="J12" s="244" t="str">
        <f>IF(②選手情報入力!L14="","",②選手情報入力!L14)</f>
        <v/>
      </c>
      <c r="K12" s="245" t="str">
        <f>IF(②選手情報入力!M14="","",②選手情報入力!M14)</f>
        <v/>
      </c>
      <c r="L12" s="107" t="str">
        <f>IF(②選手情報入力!N14="","",②選手情報入力!N14)</f>
        <v/>
      </c>
      <c r="M12" s="107" t="str">
        <f>IF(②選手情報入力!O14="","",②選手情報入力!O14)</f>
        <v/>
      </c>
    </row>
    <row r="13" spans="1:13" s="92" customFormat="1" ht="18" customHeight="1">
      <c r="A13" s="100">
        <v>6</v>
      </c>
      <c r="B13" s="101" t="str">
        <f>IF(②選手情報入力!B15="","",②選手情報入力!B15)</f>
        <v/>
      </c>
      <c r="C13" s="126" t="str">
        <f>IF(②選手情報入力!C15="","",②選手情報入力!C15)</f>
        <v/>
      </c>
      <c r="D13" s="101" t="str">
        <f>IF(②選手情報入力!F15="","",②選手情報入力!F15)</f>
        <v/>
      </c>
      <c r="E13" s="101" t="str">
        <f>IF(②選手情報入力!G15="","",②選手情報入力!G15)</f>
        <v/>
      </c>
      <c r="F13" s="100" t="str">
        <f>IF(②選手情報入力!H15="","",②選手情報入力!H15)</f>
        <v/>
      </c>
      <c r="G13" s="101" t="str">
        <f>IF(②選手情報入力!I15="","",②選手情報入力!I15)</f>
        <v/>
      </c>
      <c r="H13" s="100" t="str">
        <f>IF(②選手情報入力!J15="","",②選手情報入力!J15)</f>
        <v/>
      </c>
      <c r="I13" s="101" t="str">
        <f>IF(②選手情報入力!K15="","",②選手情報入力!K15)</f>
        <v/>
      </c>
      <c r="J13" s="240" t="str">
        <f>IF(②選手情報入力!L15="","",②選手情報入力!L15)</f>
        <v/>
      </c>
      <c r="K13" s="241" t="str">
        <f>IF(②選手情報入力!M15="","",②選手情報入力!M15)</f>
        <v/>
      </c>
      <c r="L13" s="101" t="str">
        <f>IF(②選手情報入力!N15="","",②選手情報入力!N15)</f>
        <v/>
      </c>
      <c r="M13" s="101" t="str">
        <f>IF(②選手情報入力!O15="","",②選手情報入力!O15)</f>
        <v/>
      </c>
    </row>
    <row r="14" spans="1:13" s="92" customFormat="1" ht="18" customHeight="1">
      <c r="A14" s="102">
        <v>7</v>
      </c>
      <c r="B14" s="103" t="str">
        <f>IF(②選手情報入力!B16="","",②選手情報入力!B16)</f>
        <v/>
      </c>
      <c r="C14" s="127" t="str">
        <f>IF(②選手情報入力!C16="","",②選手情報入力!C16)</f>
        <v/>
      </c>
      <c r="D14" s="103" t="str">
        <f>IF(②選手情報入力!F16="","",②選手情報入力!F16)</f>
        <v/>
      </c>
      <c r="E14" s="103" t="str">
        <f>IF(②選手情報入力!G16="","",②選手情報入力!G16)</f>
        <v/>
      </c>
      <c r="F14" s="102" t="str">
        <f>IF(②選手情報入力!H16="","",②選手情報入力!H16)</f>
        <v/>
      </c>
      <c r="G14" s="103" t="str">
        <f>IF(②選手情報入力!I16="","",②選手情報入力!I16)</f>
        <v/>
      </c>
      <c r="H14" s="102" t="str">
        <f>IF(②選手情報入力!J16="","",②選手情報入力!J16)</f>
        <v/>
      </c>
      <c r="I14" s="103" t="str">
        <f>IF(②選手情報入力!K16="","",②選手情報入力!K16)</f>
        <v/>
      </c>
      <c r="J14" s="242" t="str">
        <f>IF(②選手情報入力!L16="","",②選手情報入力!L16)</f>
        <v/>
      </c>
      <c r="K14" s="243" t="str">
        <f>IF(②選手情報入力!M16="","",②選手情報入力!M16)</f>
        <v/>
      </c>
      <c r="L14" s="103" t="str">
        <f>IF(②選手情報入力!N16="","",②選手情報入力!N16)</f>
        <v/>
      </c>
      <c r="M14" s="103" t="str">
        <f>IF(②選手情報入力!O16="","",②選手情報入力!O16)</f>
        <v/>
      </c>
    </row>
    <row r="15" spans="1:13" s="92" customFormat="1" ht="18" customHeight="1">
      <c r="A15" s="102">
        <v>8</v>
      </c>
      <c r="B15" s="103" t="str">
        <f>IF(②選手情報入力!B17="","",②選手情報入力!B17)</f>
        <v/>
      </c>
      <c r="C15" s="127" t="str">
        <f>IF(②選手情報入力!C17="","",②選手情報入力!C17)</f>
        <v/>
      </c>
      <c r="D15" s="103" t="str">
        <f>IF(②選手情報入力!F17="","",②選手情報入力!F17)</f>
        <v/>
      </c>
      <c r="E15" s="103" t="str">
        <f>IF(②選手情報入力!G17="","",②選手情報入力!G17)</f>
        <v/>
      </c>
      <c r="F15" s="102" t="str">
        <f>IF(②選手情報入力!H17="","",②選手情報入力!H17)</f>
        <v/>
      </c>
      <c r="G15" s="103" t="str">
        <f>IF(②選手情報入力!I17="","",②選手情報入力!I17)</f>
        <v/>
      </c>
      <c r="H15" s="102" t="str">
        <f>IF(②選手情報入力!J17="","",②選手情報入力!J17)</f>
        <v/>
      </c>
      <c r="I15" s="103" t="str">
        <f>IF(②選手情報入力!K17="","",②選手情報入力!K17)</f>
        <v/>
      </c>
      <c r="J15" s="242" t="str">
        <f>IF(②選手情報入力!L17="","",②選手情報入力!L17)</f>
        <v/>
      </c>
      <c r="K15" s="243" t="str">
        <f>IF(②選手情報入力!M17="","",②選手情報入力!M17)</f>
        <v/>
      </c>
      <c r="L15" s="103" t="str">
        <f>IF(②選手情報入力!N17="","",②選手情報入力!N17)</f>
        <v/>
      </c>
      <c r="M15" s="103" t="str">
        <f>IF(②選手情報入力!O17="","",②選手情報入力!O17)</f>
        <v/>
      </c>
    </row>
    <row r="16" spans="1:13" s="92" customFormat="1" ht="18" customHeight="1">
      <c r="A16" s="102">
        <v>9</v>
      </c>
      <c r="B16" s="103" t="str">
        <f>IF(②選手情報入力!B18="","",②選手情報入力!B18)</f>
        <v/>
      </c>
      <c r="C16" s="127" t="str">
        <f>IF(②選手情報入力!C18="","",②選手情報入力!C18)</f>
        <v/>
      </c>
      <c r="D16" s="103" t="str">
        <f>IF(②選手情報入力!F18="","",②選手情報入力!F18)</f>
        <v/>
      </c>
      <c r="E16" s="103" t="str">
        <f>IF(②選手情報入力!G18="","",②選手情報入力!G18)</f>
        <v/>
      </c>
      <c r="F16" s="102" t="str">
        <f>IF(②選手情報入力!H18="","",②選手情報入力!H18)</f>
        <v/>
      </c>
      <c r="G16" s="103" t="str">
        <f>IF(②選手情報入力!I18="","",②選手情報入力!I18)</f>
        <v/>
      </c>
      <c r="H16" s="102" t="str">
        <f>IF(②選手情報入力!J18="","",②選手情報入力!J18)</f>
        <v/>
      </c>
      <c r="I16" s="103" t="str">
        <f>IF(②選手情報入力!K18="","",②選手情報入力!K18)</f>
        <v/>
      </c>
      <c r="J16" s="242" t="str">
        <f>IF(②選手情報入力!L18="","",②選手情報入力!L18)</f>
        <v/>
      </c>
      <c r="K16" s="243" t="str">
        <f>IF(②選手情報入力!M18="","",②選手情報入力!M18)</f>
        <v/>
      </c>
      <c r="L16" s="103" t="str">
        <f>IF(②選手情報入力!N18="","",②選手情報入力!N18)</f>
        <v/>
      </c>
      <c r="M16" s="103" t="str">
        <f>IF(②選手情報入力!O18="","",②選手情報入力!O18)</f>
        <v/>
      </c>
    </row>
    <row r="17" spans="1:13" s="92" customFormat="1" ht="18" customHeight="1">
      <c r="A17" s="104">
        <v>10</v>
      </c>
      <c r="B17" s="105" t="str">
        <f>IF(②選手情報入力!B19="","",②選手情報入力!B19)</f>
        <v/>
      </c>
      <c r="C17" s="129" t="str">
        <f>IF(②選手情報入力!C19="","",②選手情報入力!C19)</f>
        <v/>
      </c>
      <c r="D17" s="105" t="str">
        <f>IF(②選手情報入力!F19="","",②選手情報入力!F19)</f>
        <v/>
      </c>
      <c r="E17" s="105" t="str">
        <f>IF(②選手情報入力!G19="","",②選手情報入力!G19)</f>
        <v/>
      </c>
      <c r="F17" s="104" t="str">
        <f>IF(②選手情報入力!H19="","",②選手情報入力!H19)</f>
        <v/>
      </c>
      <c r="G17" s="105" t="str">
        <f>IF(②選手情報入力!I19="","",②選手情報入力!I19)</f>
        <v/>
      </c>
      <c r="H17" s="104" t="str">
        <f>IF(②選手情報入力!J19="","",②選手情報入力!J19)</f>
        <v/>
      </c>
      <c r="I17" s="105" t="str">
        <f>IF(②選手情報入力!K19="","",②選手情報入力!K19)</f>
        <v/>
      </c>
      <c r="J17" s="246" t="str">
        <f>IF(②選手情報入力!L19="","",②選手情報入力!L19)</f>
        <v/>
      </c>
      <c r="K17" s="247" t="str">
        <f>IF(②選手情報入力!M19="","",②選手情報入力!M19)</f>
        <v/>
      </c>
      <c r="L17" s="105" t="str">
        <f>IF(②選手情報入力!N19="","",②選手情報入力!N19)</f>
        <v/>
      </c>
      <c r="M17" s="105" t="str">
        <f>IF(②選手情報入力!O19="","",②選手情報入力!O19)</f>
        <v/>
      </c>
    </row>
    <row r="18" spans="1:13" s="92" customFormat="1" ht="18" customHeight="1">
      <c r="A18" s="108">
        <v>11</v>
      </c>
      <c r="B18" s="109" t="str">
        <f>IF(②選手情報入力!B20="","",②選手情報入力!B20)</f>
        <v/>
      </c>
      <c r="C18" s="130" t="str">
        <f>IF(②選手情報入力!C20="","",②選手情報入力!C20)</f>
        <v/>
      </c>
      <c r="D18" s="109" t="str">
        <f>IF(②選手情報入力!F20="","",②選手情報入力!F20)</f>
        <v/>
      </c>
      <c r="E18" s="109" t="str">
        <f>IF(②選手情報入力!G20="","",②選手情報入力!G20)</f>
        <v/>
      </c>
      <c r="F18" s="108" t="str">
        <f>IF(②選手情報入力!H20="","",②選手情報入力!H20)</f>
        <v/>
      </c>
      <c r="G18" s="109" t="str">
        <f>IF(②選手情報入力!I20="","",②選手情報入力!I20)</f>
        <v/>
      </c>
      <c r="H18" s="108" t="str">
        <f>IF(②選手情報入力!J20="","",②選手情報入力!J20)</f>
        <v/>
      </c>
      <c r="I18" s="109" t="str">
        <f>IF(②選手情報入力!K20="","",②選手情報入力!K20)</f>
        <v/>
      </c>
      <c r="J18" s="248" t="str">
        <f>IF(②選手情報入力!L20="","",②選手情報入力!L20)</f>
        <v/>
      </c>
      <c r="K18" s="249" t="str">
        <f>IF(②選手情報入力!M20="","",②選手情報入力!M20)</f>
        <v/>
      </c>
      <c r="L18" s="109" t="str">
        <f>IF(②選手情報入力!N20="","",②選手情報入力!N20)</f>
        <v/>
      </c>
      <c r="M18" s="109" t="str">
        <f>IF(②選手情報入力!O20="","",②選手情報入力!O20)</f>
        <v/>
      </c>
    </row>
    <row r="19" spans="1:13" s="92" customFormat="1" ht="18" customHeight="1">
      <c r="A19" s="102">
        <v>12</v>
      </c>
      <c r="B19" s="103" t="str">
        <f>IF(②選手情報入力!B21="","",②選手情報入力!B21)</f>
        <v/>
      </c>
      <c r="C19" s="127" t="str">
        <f>IF(②選手情報入力!C21="","",②選手情報入力!C21)</f>
        <v/>
      </c>
      <c r="D19" s="103" t="str">
        <f>IF(②選手情報入力!F21="","",②選手情報入力!F21)</f>
        <v/>
      </c>
      <c r="E19" s="103" t="str">
        <f>IF(②選手情報入力!G21="","",②選手情報入力!G21)</f>
        <v/>
      </c>
      <c r="F19" s="102" t="str">
        <f>IF(②選手情報入力!H21="","",②選手情報入力!H21)</f>
        <v/>
      </c>
      <c r="G19" s="103" t="str">
        <f>IF(②選手情報入力!I21="","",②選手情報入力!I21)</f>
        <v/>
      </c>
      <c r="H19" s="102" t="str">
        <f>IF(②選手情報入力!J21="","",②選手情報入力!J21)</f>
        <v/>
      </c>
      <c r="I19" s="103" t="str">
        <f>IF(②選手情報入力!K21="","",②選手情報入力!K21)</f>
        <v/>
      </c>
      <c r="J19" s="242" t="str">
        <f>IF(②選手情報入力!L21="","",②選手情報入力!L21)</f>
        <v/>
      </c>
      <c r="K19" s="243" t="str">
        <f>IF(②選手情報入力!M21="","",②選手情報入力!M21)</f>
        <v/>
      </c>
      <c r="L19" s="103" t="str">
        <f>IF(②選手情報入力!N21="","",②選手情報入力!N21)</f>
        <v/>
      </c>
      <c r="M19" s="103" t="str">
        <f>IF(②選手情報入力!O21="","",②選手情報入力!O21)</f>
        <v/>
      </c>
    </row>
    <row r="20" spans="1:13" s="92" customFormat="1" ht="18" customHeight="1">
      <c r="A20" s="102">
        <v>13</v>
      </c>
      <c r="B20" s="103" t="str">
        <f>IF(②選手情報入力!B22="","",②選手情報入力!B22)</f>
        <v/>
      </c>
      <c r="C20" s="127" t="str">
        <f>IF(②選手情報入力!C22="","",②選手情報入力!C22)</f>
        <v/>
      </c>
      <c r="D20" s="103" t="str">
        <f>IF(②選手情報入力!F22="","",②選手情報入力!F22)</f>
        <v/>
      </c>
      <c r="E20" s="103" t="str">
        <f>IF(②選手情報入力!G22="","",②選手情報入力!G22)</f>
        <v/>
      </c>
      <c r="F20" s="102" t="str">
        <f>IF(②選手情報入力!H22="","",②選手情報入力!H22)</f>
        <v/>
      </c>
      <c r="G20" s="103" t="str">
        <f>IF(②選手情報入力!I22="","",②選手情報入力!I22)</f>
        <v/>
      </c>
      <c r="H20" s="102" t="str">
        <f>IF(②選手情報入力!J22="","",②選手情報入力!J22)</f>
        <v/>
      </c>
      <c r="I20" s="103" t="str">
        <f>IF(②選手情報入力!K22="","",②選手情報入力!K22)</f>
        <v/>
      </c>
      <c r="J20" s="242" t="str">
        <f>IF(②選手情報入力!L22="","",②選手情報入力!L22)</f>
        <v/>
      </c>
      <c r="K20" s="243" t="str">
        <f>IF(②選手情報入力!M22="","",②選手情報入力!M22)</f>
        <v/>
      </c>
      <c r="L20" s="103" t="str">
        <f>IF(②選手情報入力!N22="","",②選手情報入力!N22)</f>
        <v/>
      </c>
      <c r="M20" s="103" t="str">
        <f>IF(②選手情報入力!O22="","",②選手情報入力!O22)</f>
        <v/>
      </c>
    </row>
    <row r="21" spans="1:13" s="92" customFormat="1" ht="18" customHeight="1">
      <c r="A21" s="102">
        <v>14</v>
      </c>
      <c r="B21" s="103" t="str">
        <f>IF(②選手情報入力!B23="","",②選手情報入力!B23)</f>
        <v/>
      </c>
      <c r="C21" s="127" t="str">
        <f>IF(②選手情報入力!C23="","",②選手情報入力!C23)</f>
        <v/>
      </c>
      <c r="D21" s="103" t="str">
        <f>IF(②選手情報入力!F23="","",②選手情報入力!F23)</f>
        <v/>
      </c>
      <c r="E21" s="103" t="str">
        <f>IF(②選手情報入力!G23="","",②選手情報入力!G23)</f>
        <v/>
      </c>
      <c r="F21" s="102" t="str">
        <f>IF(②選手情報入力!H23="","",②選手情報入力!H23)</f>
        <v/>
      </c>
      <c r="G21" s="103" t="str">
        <f>IF(②選手情報入力!I23="","",②選手情報入力!I23)</f>
        <v/>
      </c>
      <c r="H21" s="102" t="str">
        <f>IF(②選手情報入力!J23="","",②選手情報入力!J23)</f>
        <v/>
      </c>
      <c r="I21" s="103" t="str">
        <f>IF(②選手情報入力!K23="","",②選手情報入力!K23)</f>
        <v/>
      </c>
      <c r="J21" s="242" t="str">
        <f>IF(②選手情報入力!L23="","",②選手情報入力!L23)</f>
        <v/>
      </c>
      <c r="K21" s="243" t="str">
        <f>IF(②選手情報入力!M23="","",②選手情報入力!M23)</f>
        <v/>
      </c>
      <c r="L21" s="103" t="str">
        <f>IF(②選手情報入力!N23="","",②選手情報入力!N23)</f>
        <v/>
      </c>
      <c r="M21" s="103" t="str">
        <f>IF(②選手情報入力!O23="","",②選手情報入力!O23)</f>
        <v/>
      </c>
    </row>
    <row r="22" spans="1:13" s="92" customFormat="1" ht="18" customHeight="1">
      <c r="A22" s="106">
        <v>15</v>
      </c>
      <c r="B22" s="107" t="str">
        <f>IF(②選手情報入力!B24="","",②選手情報入力!B24)</f>
        <v/>
      </c>
      <c r="C22" s="128" t="str">
        <f>IF(②選手情報入力!C24="","",②選手情報入力!C24)</f>
        <v/>
      </c>
      <c r="D22" s="107" t="str">
        <f>IF(②選手情報入力!F24="","",②選手情報入力!F24)</f>
        <v/>
      </c>
      <c r="E22" s="107" t="str">
        <f>IF(②選手情報入力!G24="","",②選手情報入力!G24)</f>
        <v/>
      </c>
      <c r="F22" s="106" t="str">
        <f>IF(②選手情報入力!H24="","",②選手情報入力!H24)</f>
        <v/>
      </c>
      <c r="G22" s="107" t="str">
        <f>IF(②選手情報入力!I24="","",②選手情報入力!I24)</f>
        <v/>
      </c>
      <c r="H22" s="106" t="str">
        <f>IF(②選手情報入力!J24="","",②選手情報入力!J24)</f>
        <v/>
      </c>
      <c r="I22" s="107" t="str">
        <f>IF(②選手情報入力!K24="","",②選手情報入力!K24)</f>
        <v/>
      </c>
      <c r="J22" s="244" t="str">
        <f>IF(②選手情報入力!L24="","",②選手情報入力!L24)</f>
        <v/>
      </c>
      <c r="K22" s="245" t="str">
        <f>IF(②選手情報入力!M24="","",②選手情報入力!M24)</f>
        <v/>
      </c>
      <c r="L22" s="107" t="str">
        <f>IF(②選手情報入力!N24="","",②選手情報入力!N24)</f>
        <v/>
      </c>
      <c r="M22" s="107" t="str">
        <f>IF(②選手情報入力!O24="","",②選手情報入力!O24)</f>
        <v/>
      </c>
    </row>
    <row r="23" spans="1:13" s="92" customFormat="1" ht="18" customHeight="1">
      <c r="A23" s="100">
        <v>16</v>
      </c>
      <c r="B23" s="101" t="str">
        <f>IF(②選手情報入力!B25="","",②選手情報入力!B25)</f>
        <v/>
      </c>
      <c r="C23" s="126" t="str">
        <f>IF(②選手情報入力!C25="","",②選手情報入力!C25)</f>
        <v/>
      </c>
      <c r="D23" s="101" t="str">
        <f>IF(②選手情報入力!F25="","",②選手情報入力!F25)</f>
        <v/>
      </c>
      <c r="E23" s="101" t="str">
        <f>IF(②選手情報入力!G25="","",②選手情報入力!G25)</f>
        <v/>
      </c>
      <c r="F23" s="100" t="str">
        <f>IF(②選手情報入力!H25="","",②選手情報入力!H25)</f>
        <v/>
      </c>
      <c r="G23" s="101" t="str">
        <f>IF(②選手情報入力!I25="","",②選手情報入力!I25)</f>
        <v/>
      </c>
      <c r="H23" s="100" t="str">
        <f>IF(②選手情報入力!J25="","",②選手情報入力!J25)</f>
        <v/>
      </c>
      <c r="I23" s="101" t="str">
        <f>IF(②選手情報入力!K25="","",②選手情報入力!K25)</f>
        <v/>
      </c>
      <c r="J23" s="240" t="str">
        <f>IF(②選手情報入力!L25="","",②選手情報入力!L25)</f>
        <v/>
      </c>
      <c r="K23" s="241" t="str">
        <f>IF(②選手情報入力!M25="","",②選手情報入力!M25)</f>
        <v/>
      </c>
      <c r="L23" s="101" t="str">
        <f>IF(②選手情報入力!N25="","",②選手情報入力!N25)</f>
        <v/>
      </c>
      <c r="M23" s="101" t="str">
        <f>IF(②選手情報入力!O25="","",②選手情報入力!O25)</f>
        <v/>
      </c>
    </row>
    <row r="24" spans="1:13" s="92" customFormat="1" ht="18" customHeight="1">
      <c r="A24" s="102">
        <v>17</v>
      </c>
      <c r="B24" s="103" t="str">
        <f>IF(②選手情報入力!B26="","",②選手情報入力!B26)</f>
        <v/>
      </c>
      <c r="C24" s="127" t="str">
        <f>IF(②選手情報入力!C26="","",②選手情報入力!C26)</f>
        <v/>
      </c>
      <c r="D24" s="103" t="str">
        <f>IF(②選手情報入力!F26="","",②選手情報入力!F26)</f>
        <v/>
      </c>
      <c r="E24" s="103" t="str">
        <f>IF(②選手情報入力!G26="","",②選手情報入力!G26)</f>
        <v/>
      </c>
      <c r="F24" s="102" t="str">
        <f>IF(②選手情報入力!H26="","",②選手情報入力!H26)</f>
        <v/>
      </c>
      <c r="G24" s="103" t="str">
        <f>IF(②選手情報入力!I26="","",②選手情報入力!I26)</f>
        <v/>
      </c>
      <c r="H24" s="102" t="str">
        <f>IF(②選手情報入力!J26="","",②選手情報入力!J26)</f>
        <v/>
      </c>
      <c r="I24" s="103" t="str">
        <f>IF(②選手情報入力!K26="","",②選手情報入力!K26)</f>
        <v/>
      </c>
      <c r="J24" s="242" t="str">
        <f>IF(②選手情報入力!L26="","",②選手情報入力!L26)</f>
        <v/>
      </c>
      <c r="K24" s="243" t="str">
        <f>IF(②選手情報入力!M26="","",②選手情報入力!M26)</f>
        <v/>
      </c>
      <c r="L24" s="103" t="str">
        <f>IF(②選手情報入力!N26="","",②選手情報入力!N26)</f>
        <v/>
      </c>
      <c r="M24" s="103" t="str">
        <f>IF(②選手情報入力!O26="","",②選手情報入力!O26)</f>
        <v/>
      </c>
    </row>
    <row r="25" spans="1:13" s="92" customFormat="1" ht="18" customHeight="1">
      <c r="A25" s="102">
        <v>18</v>
      </c>
      <c r="B25" s="103" t="str">
        <f>IF(②選手情報入力!B27="","",②選手情報入力!B27)</f>
        <v/>
      </c>
      <c r="C25" s="127" t="str">
        <f>IF(②選手情報入力!C27="","",②選手情報入力!C27)</f>
        <v/>
      </c>
      <c r="D25" s="103" t="str">
        <f>IF(②選手情報入力!F27="","",②選手情報入力!F27)</f>
        <v/>
      </c>
      <c r="E25" s="103" t="str">
        <f>IF(②選手情報入力!G27="","",②選手情報入力!G27)</f>
        <v/>
      </c>
      <c r="F25" s="102" t="str">
        <f>IF(②選手情報入力!H27="","",②選手情報入力!H27)</f>
        <v/>
      </c>
      <c r="G25" s="103" t="str">
        <f>IF(②選手情報入力!I27="","",②選手情報入力!I27)</f>
        <v/>
      </c>
      <c r="H25" s="102" t="str">
        <f>IF(②選手情報入力!J27="","",②選手情報入力!J27)</f>
        <v/>
      </c>
      <c r="I25" s="103" t="str">
        <f>IF(②選手情報入力!K27="","",②選手情報入力!K27)</f>
        <v/>
      </c>
      <c r="J25" s="242" t="str">
        <f>IF(②選手情報入力!L27="","",②選手情報入力!L27)</f>
        <v/>
      </c>
      <c r="K25" s="243" t="str">
        <f>IF(②選手情報入力!M27="","",②選手情報入力!M27)</f>
        <v/>
      </c>
      <c r="L25" s="103" t="str">
        <f>IF(②選手情報入力!N27="","",②選手情報入力!N27)</f>
        <v/>
      </c>
      <c r="M25" s="103" t="str">
        <f>IF(②選手情報入力!O27="","",②選手情報入力!O27)</f>
        <v/>
      </c>
    </row>
    <row r="26" spans="1:13" s="92" customFormat="1" ht="18" customHeight="1">
      <c r="A26" s="102">
        <v>19</v>
      </c>
      <c r="B26" s="103" t="str">
        <f>IF(②選手情報入力!B28="","",②選手情報入力!B28)</f>
        <v/>
      </c>
      <c r="C26" s="127" t="str">
        <f>IF(②選手情報入力!C28="","",②選手情報入力!C28)</f>
        <v/>
      </c>
      <c r="D26" s="103" t="str">
        <f>IF(②選手情報入力!F28="","",②選手情報入力!F28)</f>
        <v/>
      </c>
      <c r="E26" s="103" t="str">
        <f>IF(②選手情報入力!G28="","",②選手情報入力!G28)</f>
        <v/>
      </c>
      <c r="F26" s="102" t="str">
        <f>IF(②選手情報入力!H28="","",②選手情報入力!H28)</f>
        <v/>
      </c>
      <c r="G26" s="103" t="str">
        <f>IF(②選手情報入力!I28="","",②選手情報入力!I28)</f>
        <v/>
      </c>
      <c r="H26" s="102" t="str">
        <f>IF(②選手情報入力!J28="","",②選手情報入力!J28)</f>
        <v/>
      </c>
      <c r="I26" s="103" t="str">
        <f>IF(②選手情報入力!K28="","",②選手情報入力!K28)</f>
        <v/>
      </c>
      <c r="J26" s="242" t="str">
        <f>IF(②選手情報入力!L28="","",②選手情報入力!L28)</f>
        <v/>
      </c>
      <c r="K26" s="243" t="str">
        <f>IF(②選手情報入力!M28="","",②選手情報入力!M28)</f>
        <v/>
      </c>
      <c r="L26" s="103" t="str">
        <f>IF(②選手情報入力!N28="","",②選手情報入力!N28)</f>
        <v/>
      </c>
      <c r="M26" s="103" t="str">
        <f>IF(②選手情報入力!O28="","",②選手情報入力!O28)</f>
        <v/>
      </c>
    </row>
    <row r="27" spans="1:13" s="92" customFormat="1" ht="18" customHeight="1">
      <c r="A27" s="104">
        <v>20</v>
      </c>
      <c r="B27" s="105" t="str">
        <f>IF(②選手情報入力!B29="","",②選手情報入力!B29)</f>
        <v/>
      </c>
      <c r="C27" s="129" t="str">
        <f>IF(②選手情報入力!C29="","",②選手情報入力!C29)</f>
        <v/>
      </c>
      <c r="D27" s="105" t="str">
        <f>IF(②選手情報入力!F29="","",②選手情報入力!F29)</f>
        <v/>
      </c>
      <c r="E27" s="105" t="str">
        <f>IF(②選手情報入力!G29="","",②選手情報入力!G29)</f>
        <v/>
      </c>
      <c r="F27" s="104" t="str">
        <f>IF(②選手情報入力!H29="","",②選手情報入力!H29)</f>
        <v/>
      </c>
      <c r="G27" s="105" t="str">
        <f>IF(②選手情報入力!I29="","",②選手情報入力!I29)</f>
        <v/>
      </c>
      <c r="H27" s="104" t="str">
        <f>IF(②選手情報入力!J29="","",②選手情報入力!J29)</f>
        <v/>
      </c>
      <c r="I27" s="105" t="str">
        <f>IF(②選手情報入力!K29="","",②選手情報入力!K29)</f>
        <v/>
      </c>
      <c r="J27" s="246" t="str">
        <f>IF(②選手情報入力!L29="","",②選手情報入力!L29)</f>
        <v/>
      </c>
      <c r="K27" s="247" t="str">
        <f>IF(②選手情報入力!M29="","",②選手情報入力!M29)</f>
        <v/>
      </c>
      <c r="L27" s="105" t="str">
        <f>IF(②選手情報入力!N29="","",②選手情報入力!N29)</f>
        <v/>
      </c>
      <c r="M27" s="105" t="str">
        <f>IF(②選手情報入力!O29="","",②選手情報入力!O29)</f>
        <v/>
      </c>
    </row>
    <row r="28" spans="1:13" s="92" customFormat="1" ht="18" customHeight="1">
      <c r="A28" s="108">
        <v>21</v>
      </c>
      <c r="B28" s="109" t="str">
        <f>IF(②選手情報入力!B30="","",②選手情報入力!B30)</f>
        <v/>
      </c>
      <c r="C28" s="130" t="str">
        <f>IF(②選手情報入力!C30="","",②選手情報入力!C30)</f>
        <v/>
      </c>
      <c r="D28" s="109" t="str">
        <f>IF(②選手情報入力!F30="","",②選手情報入力!F30)</f>
        <v/>
      </c>
      <c r="E28" s="109" t="str">
        <f>IF(②選手情報入力!G30="","",②選手情報入力!G30)</f>
        <v/>
      </c>
      <c r="F28" s="108" t="str">
        <f>IF(②選手情報入力!H30="","",②選手情報入力!H30)</f>
        <v/>
      </c>
      <c r="G28" s="109" t="str">
        <f>IF(②選手情報入力!I30="","",②選手情報入力!I30)</f>
        <v/>
      </c>
      <c r="H28" s="108" t="str">
        <f>IF(②選手情報入力!J30="","",②選手情報入力!J30)</f>
        <v/>
      </c>
      <c r="I28" s="109" t="str">
        <f>IF(②選手情報入力!K30="","",②選手情報入力!K30)</f>
        <v/>
      </c>
      <c r="J28" s="248" t="str">
        <f>IF(②選手情報入力!L30="","",②選手情報入力!L30)</f>
        <v/>
      </c>
      <c r="K28" s="249" t="str">
        <f>IF(②選手情報入力!M30="","",②選手情報入力!M30)</f>
        <v/>
      </c>
      <c r="L28" s="109" t="str">
        <f>IF(②選手情報入力!N30="","",②選手情報入力!N30)</f>
        <v/>
      </c>
      <c r="M28" s="109" t="str">
        <f>IF(②選手情報入力!O30="","",②選手情報入力!O30)</f>
        <v/>
      </c>
    </row>
    <row r="29" spans="1:13" s="92" customFormat="1" ht="18" customHeight="1">
      <c r="A29" s="102">
        <v>22</v>
      </c>
      <c r="B29" s="103" t="str">
        <f>IF(②選手情報入力!B31="","",②選手情報入力!B31)</f>
        <v/>
      </c>
      <c r="C29" s="127" t="str">
        <f>IF(②選手情報入力!C31="","",②選手情報入力!C31)</f>
        <v/>
      </c>
      <c r="D29" s="103" t="str">
        <f>IF(②選手情報入力!F31="","",②選手情報入力!F31)</f>
        <v/>
      </c>
      <c r="E29" s="103" t="str">
        <f>IF(②選手情報入力!G31="","",②選手情報入力!G31)</f>
        <v/>
      </c>
      <c r="F29" s="102" t="str">
        <f>IF(②選手情報入力!H31="","",②選手情報入力!H31)</f>
        <v/>
      </c>
      <c r="G29" s="103" t="str">
        <f>IF(②選手情報入力!I31="","",②選手情報入力!I31)</f>
        <v/>
      </c>
      <c r="H29" s="102" t="str">
        <f>IF(②選手情報入力!J31="","",②選手情報入力!J31)</f>
        <v/>
      </c>
      <c r="I29" s="103" t="str">
        <f>IF(②選手情報入力!K31="","",②選手情報入力!K31)</f>
        <v/>
      </c>
      <c r="J29" s="242" t="str">
        <f>IF(②選手情報入力!L31="","",②選手情報入力!L31)</f>
        <v/>
      </c>
      <c r="K29" s="243" t="str">
        <f>IF(②選手情報入力!M31="","",②選手情報入力!M31)</f>
        <v/>
      </c>
      <c r="L29" s="103" t="str">
        <f>IF(②選手情報入力!N31="","",②選手情報入力!N31)</f>
        <v/>
      </c>
      <c r="M29" s="103" t="str">
        <f>IF(②選手情報入力!O31="","",②選手情報入力!O31)</f>
        <v/>
      </c>
    </row>
    <row r="30" spans="1:13" s="92" customFormat="1" ht="18" customHeight="1">
      <c r="A30" s="102">
        <v>23</v>
      </c>
      <c r="B30" s="103" t="str">
        <f>IF(②選手情報入力!B32="","",②選手情報入力!B32)</f>
        <v/>
      </c>
      <c r="C30" s="127" t="str">
        <f>IF(②選手情報入力!C32="","",②選手情報入力!C32)</f>
        <v/>
      </c>
      <c r="D30" s="103" t="str">
        <f>IF(②選手情報入力!F32="","",②選手情報入力!F32)</f>
        <v/>
      </c>
      <c r="E30" s="103" t="str">
        <f>IF(②選手情報入力!G32="","",②選手情報入力!G32)</f>
        <v/>
      </c>
      <c r="F30" s="102" t="str">
        <f>IF(②選手情報入力!H32="","",②選手情報入力!H32)</f>
        <v/>
      </c>
      <c r="G30" s="103" t="str">
        <f>IF(②選手情報入力!I32="","",②選手情報入力!I32)</f>
        <v/>
      </c>
      <c r="H30" s="102" t="str">
        <f>IF(②選手情報入力!J32="","",②選手情報入力!J32)</f>
        <v/>
      </c>
      <c r="I30" s="103" t="str">
        <f>IF(②選手情報入力!K32="","",②選手情報入力!K32)</f>
        <v/>
      </c>
      <c r="J30" s="242" t="str">
        <f>IF(②選手情報入力!L32="","",②選手情報入力!L32)</f>
        <v/>
      </c>
      <c r="K30" s="243" t="str">
        <f>IF(②選手情報入力!M32="","",②選手情報入力!M32)</f>
        <v/>
      </c>
      <c r="L30" s="103" t="str">
        <f>IF(②選手情報入力!N32="","",②選手情報入力!N32)</f>
        <v/>
      </c>
      <c r="M30" s="103" t="str">
        <f>IF(②選手情報入力!O32="","",②選手情報入力!O32)</f>
        <v/>
      </c>
    </row>
    <row r="31" spans="1:13" s="92" customFormat="1" ht="18" customHeight="1">
      <c r="A31" s="102">
        <v>24</v>
      </c>
      <c r="B31" s="103" t="str">
        <f>IF(②選手情報入力!B33="","",②選手情報入力!B33)</f>
        <v/>
      </c>
      <c r="C31" s="127" t="str">
        <f>IF(②選手情報入力!C33="","",②選手情報入力!C33)</f>
        <v/>
      </c>
      <c r="D31" s="103" t="str">
        <f>IF(②選手情報入力!F33="","",②選手情報入力!F33)</f>
        <v/>
      </c>
      <c r="E31" s="103" t="str">
        <f>IF(②選手情報入力!G33="","",②選手情報入力!G33)</f>
        <v/>
      </c>
      <c r="F31" s="102" t="str">
        <f>IF(②選手情報入力!H33="","",②選手情報入力!H33)</f>
        <v/>
      </c>
      <c r="G31" s="103" t="str">
        <f>IF(②選手情報入力!I33="","",②選手情報入力!I33)</f>
        <v/>
      </c>
      <c r="H31" s="102" t="str">
        <f>IF(②選手情報入力!J33="","",②選手情報入力!J33)</f>
        <v/>
      </c>
      <c r="I31" s="103" t="str">
        <f>IF(②選手情報入力!K33="","",②選手情報入力!K33)</f>
        <v/>
      </c>
      <c r="J31" s="242" t="str">
        <f>IF(②選手情報入力!L33="","",②選手情報入力!L33)</f>
        <v/>
      </c>
      <c r="K31" s="243" t="str">
        <f>IF(②選手情報入力!M33="","",②選手情報入力!M33)</f>
        <v/>
      </c>
      <c r="L31" s="103" t="str">
        <f>IF(②選手情報入力!N33="","",②選手情報入力!N33)</f>
        <v/>
      </c>
      <c r="M31" s="103" t="str">
        <f>IF(②選手情報入力!O33="","",②選手情報入力!O33)</f>
        <v/>
      </c>
    </row>
    <row r="32" spans="1:13" s="92" customFormat="1" ht="18" customHeight="1">
      <c r="A32" s="106">
        <v>25</v>
      </c>
      <c r="B32" s="107" t="str">
        <f>IF(②選手情報入力!B34="","",②選手情報入力!B34)</f>
        <v/>
      </c>
      <c r="C32" s="128" t="str">
        <f>IF(②選手情報入力!C34="","",②選手情報入力!C34)</f>
        <v/>
      </c>
      <c r="D32" s="107" t="str">
        <f>IF(②選手情報入力!F34="","",②選手情報入力!F34)</f>
        <v/>
      </c>
      <c r="E32" s="107" t="str">
        <f>IF(②選手情報入力!G34="","",②選手情報入力!G34)</f>
        <v/>
      </c>
      <c r="F32" s="106" t="str">
        <f>IF(②選手情報入力!H34="","",②選手情報入力!H34)</f>
        <v/>
      </c>
      <c r="G32" s="107" t="str">
        <f>IF(②選手情報入力!I34="","",②選手情報入力!I34)</f>
        <v/>
      </c>
      <c r="H32" s="106" t="str">
        <f>IF(②選手情報入力!J34="","",②選手情報入力!J34)</f>
        <v/>
      </c>
      <c r="I32" s="107" t="str">
        <f>IF(②選手情報入力!K34="","",②選手情報入力!K34)</f>
        <v/>
      </c>
      <c r="J32" s="244" t="str">
        <f>IF(②選手情報入力!L34="","",②選手情報入力!L34)</f>
        <v/>
      </c>
      <c r="K32" s="245" t="str">
        <f>IF(②選手情報入力!M34="","",②選手情報入力!M34)</f>
        <v/>
      </c>
      <c r="L32" s="107" t="str">
        <f>IF(②選手情報入力!N34="","",②選手情報入力!N34)</f>
        <v/>
      </c>
      <c r="M32" s="107" t="str">
        <f>IF(②選手情報入力!O34="","",②選手情報入力!O34)</f>
        <v/>
      </c>
    </row>
    <row r="33" spans="1:13" s="92" customFormat="1" ht="18" customHeight="1">
      <c r="A33" s="100">
        <v>26</v>
      </c>
      <c r="B33" s="101" t="str">
        <f>IF(②選手情報入力!B35="","",②選手情報入力!B35)</f>
        <v/>
      </c>
      <c r="C33" s="126" t="str">
        <f>IF(②選手情報入力!C35="","",②選手情報入力!C35)</f>
        <v/>
      </c>
      <c r="D33" s="101" t="str">
        <f>IF(②選手情報入力!F35="","",②選手情報入力!F35)</f>
        <v/>
      </c>
      <c r="E33" s="101" t="str">
        <f>IF(②選手情報入力!G35="","",②選手情報入力!G35)</f>
        <v/>
      </c>
      <c r="F33" s="100" t="str">
        <f>IF(②選手情報入力!H35="","",②選手情報入力!H35)</f>
        <v/>
      </c>
      <c r="G33" s="101" t="str">
        <f>IF(②選手情報入力!I35="","",②選手情報入力!I35)</f>
        <v/>
      </c>
      <c r="H33" s="100" t="str">
        <f>IF(②選手情報入力!J35="","",②選手情報入力!J35)</f>
        <v/>
      </c>
      <c r="I33" s="101" t="str">
        <f>IF(②選手情報入力!K35="","",②選手情報入力!K35)</f>
        <v/>
      </c>
      <c r="J33" s="240" t="str">
        <f>IF(②選手情報入力!L35="","",②選手情報入力!L35)</f>
        <v/>
      </c>
      <c r="K33" s="241" t="str">
        <f>IF(②選手情報入力!M35="","",②選手情報入力!M35)</f>
        <v/>
      </c>
      <c r="L33" s="101" t="str">
        <f>IF(②選手情報入力!N35="","",②選手情報入力!N35)</f>
        <v/>
      </c>
      <c r="M33" s="101" t="str">
        <f>IF(②選手情報入力!O35="","",②選手情報入力!O35)</f>
        <v/>
      </c>
    </row>
    <row r="34" spans="1:13" s="92" customFormat="1" ht="18" customHeight="1">
      <c r="A34" s="102">
        <v>27</v>
      </c>
      <c r="B34" s="103" t="str">
        <f>IF(②選手情報入力!B36="","",②選手情報入力!B36)</f>
        <v/>
      </c>
      <c r="C34" s="127" t="str">
        <f>IF(②選手情報入力!C36="","",②選手情報入力!C36)</f>
        <v/>
      </c>
      <c r="D34" s="103" t="str">
        <f>IF(②選手情報入力!F36="","",②選手情報入力!F36)</f>
        <v/>
      </c>
      <c r="E34" s="103" t="str">
        <f>IF(②選手情報入力!G36="","",②選手情報入力!G36)</f>
        <v/>
      </c>
      <c r="F34" s="102" t="str">
        <f>IF(②選手情報入力!H36="","",②選手情報入力!H36)</f>
        <v/>
      </c>
      <c r="G34" s="103" t="str">
        <f>IF(②選手情報入力!I36="","",②選手情報入力!I36)</f>
        <v/>
      </c>
      <c r="H34" s="102" t="str">
        <f>IF(②選手情報入力!J36="","",②選手情報入力!J36)</f>
        <v/>
      </c>
      <c r="I34" s="103" t="str">
        <f>IF(②選手情報入力!K36="","",②選手情報入力!K36)</f>
        <v/>
      </c>
      <c r="J34" s="242" t="str">
        <f>IF(②選手情報入力!L36="","",②選手情報入力!L36)</f>
        <v/>
      </c>
      <c r="K34" s="243" t="str">
        <f>IF(②選手情報入力!M36="","",②選手情報入力!M36)</f>
        <v/>
      </c>
      <c r="L34" s="103" t="str">
        <f>IF(②選手情報入力!N36="","",②選手情報入力!N36)</f>
        <v/>
      </c>
      <c r="M34" s="103" t="str">
        <f>IF(②選手情報入力!O36="","",②選手情報入力!O36)</f>
        <v/>
      </c>
    </row>
    <row r="35" spans="1:13" s="92" customFormat="1" ht="18" customHeight="1">
      <c r="A35" s="102">
        <v>28</v>
      </c>
      <c r="B35" s="103" t="str">
        <f>IF(②選手情報入力!B37="","",②選手情報入力!B37)</f>
        <v/>
      </c>
      <c r="C35" s="127" t="str">
        <f>IF(②選手情報入力!C37="","",②選手情報入力!C37)</f>
        <v/>
      </c>
      <c r="D35" s="103" t="str">
        <f>IF(②選手情報入力!F37="","",②選手情報入力!F37)</f>
        <v/>
      </c>
      <c r="E35" s="103" t="str">
        <f>IF(②選手情報入力!G37="","",②選手情報入力!G37)</f>
        <v/>
      </c>
      <c r="F35" s="102" t="str">
        <f>IF(②選手情報入力!H37="","",②選手情報入力!H37)</f>
        <v/>
      </c>
      <c r="G35" s="103" t="str">
        <f>IF(②選手情報入力!I37="","",②選手情報入力!I37)</f>
        <v/>
      </c>
      <c r="H35" s="102" t="str">
        <f>IF(②選手情報入力!J37="","",②選手情報入力!J37)</f>
        <v/>
      </c>
      <c r="I35" s="103" t="str">
        <f>IF(②選手情報入力!K37="","",②選手情報入力!K37)</f>
        <v/>
      </c>
      <c r="J35" s="242" t="str">
        <f>IF(②選手情報入力!L37="","",②選手情報入力!L37)</f>
        <v/>
      </c>
      <c r="K35" s="243" t="str">
        <f>IF(②選手情報入力!M37="","",②選手情報入力!M37)</f>
        <v/>
      </c>
      <c r="L35" s="103" t="str">
        <f>IF(②選手情報入力!N37="","",②選手情報入力!N37)</f>
        <v/>
      </c>
      <c r="M35" s="103" t="str">
        <f>IF(②選手情報入力!O37="","",②選手情報入力!O37)</f>
        <v/>
      </c>
    </row>
    <row r="36" spans="1:13" s="92" customFormat="1" ht="18" customHeight="1">
      <c r="A36" s="102">
        <v>29</v>
      </c>
      <c r="B36" s="103" t="str">
        <f>IF(②選手情報入力!B38="","",②選手情報入力!B38)</f>
        <v/>
      </c>
      <c r="C36" s="127" t="str">
        <f>IF(②選手情報入力!C38="","",②選手情報入力!C38)</f>
        <v/>
      </c>
      <c r="D36" s="103" t="str">
        <f>IF(②選手情報入力!F38="","",②選手情報入力!F38)</f>
        <v/>
      </c>
      <c r="E36" s="103" t="str">
        <f>IF(②選手情報入力!G38="","",②選手情報入力!G38)</f>
        <v/>
      </c>
      <c r="F36" s="102" t="str">
        <f>IF(②選手情報入力!H38="","",②選手情報入力!H38)</f>
        <v/>
      </c>
      <c r="G36" s="103" t="str">
        <f>IF(②選手情報入力!I38="","",②選手情報入力!I38)</f>
        <v/>
      </c>
      <c r="H36" s="102" t="str">
        <f>IF(②選手情報入力!J38="","",②選手情報入力!J38)</f>
        <v/>
      </c>
      <c r="I36" s="103" t="str">
        <f>IF(②選手情報入力!K38="","",②選手情報入力!K38)</f>
        <v/>
      </c>
      <c r="J36" s="242" t="str">
        <f>IF(②選手情報入力!L38="","",②選手情報入力!L38)</f>
        <v/>
      </c>
      <c r="K36" s="243" t="str">
        <f>IF(②選手情報入力!M38="","",②選手情報入力!M38)</f>
        <v/>
      </c>
      <c r="L36" s="103" t="str">
        <f>IF(②選手情報入力!N38="","",②選手情報入力!N38)</f>
        <v/>
      </c>
      <c r="M36" s="103" t="str">
        <f>IF(②選手情報入力!O38="","",②選手情報入力!O38)</f>
        <v/>
      </c>
    </row>
    <row r="37" spans="1:13" s="92" customFormat="1" ht="18" customHeight="1">
      <c r="A37" s="104">
        <v>30</v>
      </c>
      <c r="B37" s="105" t="str">
        <f>IF(②選手情報入力!B39="","",②選手情報入力!B39)</f>
        <v/>
      </c>
      <c r="C37" s="129" t="str">
        <f>IF(②選手情報入力!C39="","",②選手情報入力!C39)</f>
        <v/>
      </c>
      <c r="D37" s="105" t="str">
        <f>IF(②選手情報入力!F39="","",②選手情報入力!F39)</f>
        <v/>
      </c>
      <c r="E37" s="105" t="str">
        <f>IF(②選手情報入力!G39="","",②選手情報入力!G39)</f>
        <v/>
      </c>
      <c r="F37" s="104" t="str">
        <f>IF(②選手情報入力!H39="","",②選手情報入力!H39)</f>
        <v/>
      </c>
      <c r="G37" s="105" t="str">
        <f>IF(②選手情報入力!I39="","",②選手情報入力!I39)</f>
        <v/>
      </c>
      <c r="H37" s="104" t="str">
        <f>IF(②選手情報入力!J39="","",②選手情報入力!J39)</f>
        <v/>
      </c>
      <c r="I37" s="105" t="str">
        <f>IF(②選手情報入力!K39="","",②選手情報入力!K39)</f>
        <v/>
      </c>
      <c r="J37" s="246" t="str">
        <f>IF(②選手情報入力!L39="","",②選手情報入力!L39)</f>
        <v/>
      </c>
      <c r="K37" s="247" t="str">
        <f>IF(②選手情報入力!M39="","",②選手情報入力!M39)</f>
        <v/>
      </c>
      <c r="L37" s="105" t="str">
        <f>IF(②選手情報入力!N39="","",②選手情報入力!N39)</f>
        <v/>
      </c>
      <c r="M37" s="105" t="str">
        <f>IF(②選手情報入力!O39="","",②選手情報入力!O39)</f>
        <v/>
      </c>
    </row>
    <row r="38" spans="1:13" s="92" customFormat="1" ht="18" customHeight="1">
      <c r="A38" s="108">
        <v>31</v>
      </c>
      <c r="B38" s="109" t="str">
        <f>IF(②選手情報入力!B40="","",②選手情報入力!B40)</f>
        <v/>
      </c>
      <c r="C38" s="130" t="str">
        <f>IF(②選手情報入力!C40="","",②選手情報入力!C40)</f>
        <v/>
      </c>
      <c r="D38" s="109" t="str">
        <f>IF(②選手情報入力!F40="","",②選手情報入力!F40)</f>
        <v/>
      </c>
      <c r="E38" s="109" t="str">
        <f>IF(②選手情報入力!G40="","",②選手情報入力!G40)</f>
        <v/>
      </c>
      <c r="F38" s="108" t="str">
        <f>IF(②選手情報入力!H40="","",②選手情報入力!H40)</f>
        <v/>
      </c>
      <c r="G38" s="109" t="str">
        <f>IF(②選手情報入力!I40="","",②選手情報入力!I40)</f>
        <v/>
      </c>
      <c r="H38" s="108" t="str">
        <f>IF(②選手情報入力!J40="","",②選手情報入力!J40)</f>
        <v/>
      </c>
      <c r="I38" s="109" t="str">
        <f>IF(②選手情報入力!K40="","",②選手情報入力!K40)</f>
        <v/>
      </c>
      <c r="J38" s="248" t="str">
        <f>IF(②選手情報入力!L40="","",②選手情報入力!L40)</f>
        <v/>
      </c>
      <c r="K38" s="249" t="str">
        <f>IF(②選手情報入力!M40="","",②選手情報入力!M40)</f>
        <v/>
      </c>
      <c r="L38" s="109" t="str">
        <f>IF(②選手情報入力!N40="","",②選手情報入力!N40)</f>
        <v/>
      </c>
      <c r="M38" s="109" t="str">
        <f>IF(②選手情報入力!O40="","",②選手情報入力!O40)</f>
        <v/>
      </c>
    </row>
    <row r="39" spans="1:13" s="92" customFormat="1" ht="18" customHeight="1">
      <c r="A39" s="102">
        <v>32</v>
      </c>
      <c r="B39" s="103" t="str">
        <f>IF(②選手情報入力!B41="","",②選手情報入力!B41)</f>
        <v/>
      </c>
      <c r="C39" s="127" t="str">
        <f>IF(②選手情報入力!C41="","",②選手情報入力!C41)</f>
        <v/>
      </c>
      <c r="D39" s="103" t="str">
        <f>IF(②選手情報入力!F41="","",②選手情報入力!F41)</f>
        <v/>
      </c>
      <c r="E39" s="103" t="str">
        <f>IF(②選手情報入力!G41="","",②選手情報入力!G41)</f>
        <v/>
      </c>
      <c r="F39" s="102" t="str">
        <f>IF(②選手情報入力!H41="","",②選手情報入力!H41)</f>
        <v/>
      </c>
      <c r="G39" s="103" t="str">
        <f>IF(②選手情報入力!I41="","",②選手情報入力!I41)</f>
        <v/>
      </c>
      <c r="H39" s="102" t="str">
        <f>IF(②選手情報入力!J41="","",②選手情報入力!J41)</f>
        <v/>
      </c>
      <c r="I39" s="103" t="str">
        <f>IF(②選手情報入力!K41="","",②選手情報入力!K41)</f>
        <v/>
      </c>
      <c r="J39" s="242" t="str">
        <f>IF(②選手情報入力!L41="","",②選手情報入力!L41)</f>
        <v/>
      </c>
      <c r="K39" s="243" t="str">
        <f>IF(②選手情報入力!M41="","",②選手情報入力!M41)</f>
        <v/>
      </c>
      <c r="L39" s="103" t="str">
        <f>IF(②選手情報入力!N41="","",②選手情報入力!N41)</f>
        <v/>
      </c>
      <c r="M39" s="103" t="str">
        <f>IF(②選手情報入力!O41="","",②選手情報入力!O41)</f>
        <v/>
      </c>
    </row>
    <row r="40" spans="1:13" s="92" customFormat="1" ht="18" customHeight="1">
      <c r="A40" s="102">
        <v>33</v>
      </c>
      <c r="B40" s="103" t="str">
        <f>IF(②選手情報入力!B42="","",②選手情報入力!B42)</f>
        <v/>
      </c>
      <c r="C40" s="127" t="str">
        <f>IF(②選手情報入力!C42="","",②選手情報入力!C42)</f>
        <v/>
      </c>
      <c r="D40" s="103" t="str">
        <f>IF(②選手情報入力!F42="","",②選手情報入力!F42)</f>
        <v/>
      </c>
      <c r="E40" s="103" t="str">
        <f>IF(②選手情報入力!G42="","",②選手情報入力!G42)</f>
        <v/>
      </c>
      <c r="F40" s="102" t="str">
        <f>IF(②選手情報入力!H42="","",②選手情報入力!H42)</f>
        <v/>
      </c>
      <c r="G40" s="103" t="str">
        <f>IF(②選手情報入力!I42="","",②選手情報入力!I42)</f>
        <v/>
      </c>
      <c r="H40" s="102" t="str">
        <f>IF(②選手情報入力!J42="","",②選手情報入力!J42)</f>
        <v/>
      </c>
      <c r="I40" s="103" t="str">
        <f>IF(②選手情報入力!K42="","",②選手情報入力!K42)</f>
        <v/>
      </c>
      <c r="J40" s="242" t="str">
        <f>IF(②選手情報入力!L42="","",②選手情報入力!L42)</f>
        <v/>
      </c>
      <c r="K40" s="243" t="str">
        <f>IF(②選手情報入力!M42="","",②選手情報入力!M42)</f>
        <v/>
      </c>
      <c r="L40" s="103" t="str">
        <f>IF(②選手情報入力!N42="","",②選手情報入力!N42)</f>
        <v/>
      </c>
      <c r="M40" s="103" t="str">
        <f>IF(②選手情報入力!O42="","",②選手情報入力!O42)</f>
        <v/>
      </c>
    </row>
    <row r="41" spans="1:13" s="92" customFormat="1" ht="18" customHeight="1">
      <c r="A41" s="102">
        <v>34</v>
      </c>
      <c r="B41" s="103" t="str">
        <f>IF(②選手情報入力!B43="","",②選手情報入力!B43)</f>
        <v/>
      </c>
      <c r="C41" s="127" t="str">
        <f>IF(②選手情報入力!C43="","",②選手情報入力!C43)</f>
        <v/>
      </c>
      <c r="D41" s="103" t="str">
        <f>IF(②選手情報入力!F43="","",②選手情報入力!F43)</f>
        <v/>
      </c>
      <c r="E41" s="103" t="str">
        <f>IF(②選手情報入力!G43="","",②選手情報入力!G43)</f>
        <v/>
      </c>
      <c r="F41" s="102" t="str">
        <f>IF(②選手情報入力!H43="","",②選手情報入力!H43)</f>
        <v/>
      </c>
      <c r="G41" s="103" t="str">
        <f>IF(②選手情報入力!I43="","",②選手情報入力!I43)</f>
        <v/>
      </c>
      <c r="H41" s="102" t="str">
        <f>IF(②選手情報入力!J43="","",②選手情報入力!J43)</f>
        <v/>
      </c>
      <c r="I41" s="103" t="str">
        <f>IF(②選手情報入力!K43="","",②選手情報入力!K43)</f>
        <v/>
      </c>
      <c r="J41" s="242" t="str">
        <f>IF(②選手情報入力!L43="","",②選手情報入力!L43)</f>
        <v/>
      </c>
      <c r="K41" s="243" t="str">
        <f>IF(②選手情報入力!M43="","",②選手情報入力!M43)</f>
        <v/>
      </c>
      <c r="L41" s="103" t="str">
        <f>IF(②選手情報入力!N43="","",②選手情報入力!N43)</f>
        <v/>
      </c>
      <c r="M41" s="103" t="str">
        <f>IF(②選手情報入力!O43="","",②選手情報入力!O43)</f>
        <v/>
      </c>
    </row>
    <row r="42" spans="1:13" s="92" customFormat="1" ht="18" customHeight="1">
      <c r="A42" s="106">
        <v>35</v>
      </c>
      <c r="B42" s="107" t="str">
        <f>IF(②選手情報入力!B44="","",②選手情報入力!B44)</f>
        <v/>
      </c>
      <c r="C42" s="128" t="str">
        <f>IF(②選手情報入力!C44="","",②選手情報入力!C44)</f>
        <v/>
      </c>
      <c r="D42" s="107" t="str">
        <f>IF(②選手情報入力!F44="","",②選手情報入力!F44)</f>
        <v/>
      </c>
      <c r="E42" s="107" t="str">
        <f>IF(②選手情報入力!G44="","",②選手情報入力!G44)</f>
        <v/>
      </c>
      <c r="F42" s="106" t="str">
        <f>IF(②選手情報入力!H44="","",②選手情報入力!H44)</f>
        <v/>
      </c>
      <c r="G42" s="107" t="str">
        <f>IF(②選手情報入力!I44="","",②選手情報入力!I44)</f>
        <v/>
      </c>
      <c r="H42" s="106" t="str">
        <f>IF(②選手情報入力!J44="","",②選手情報入力!J44)</f>
        <v/>
      </c>
      <c r="I42" s="107" t="str">
        <f>IF(②選手情報入力!K44="","",②選手情報入力!K44)</f>
        <v/>
      </c>
      <c r="J42" s="244" t="str">
        <f>IF(②選手情報入力!L44="","",②選手情報入力!L44)</f>
        <v/>
      </c>
      <c r="K42" s="245" t="str">
        <f>IF(②選手情報入力!M44="","",②選手情報入力!M44)</f>
        <v/>
      </c>
      <c r="L42" s="107" t="str">
        <f>IF(②選手情報入力!N44="","",②選手情報入力!N44)</f>
        <v/>
      </c>
      <c r="M42" s="107" t="str">
        <f>IF(②選手情報入力!O44="","",②選手情報入力!O44)</f>
        <v/>
      </c>
    </row>
    <row r="43" spans="1:13" s="92" customFormat="1" ht="18" customHeight="1">
      <c r="A43" s="100">
        <v>36</v>
      </c>
      <c r="B43" s="101" t="str">
        <f>IF(②選手情報入力!B45="","",②選手情報入力!B45)</f>
        <v/>
      </c>
      <c r="C43" s="126" t="str">
        <f>IF(②選手情報入力!C45="","",②選手情報入力!C45)</f>
        <v/>
      </c>
      <c r="D43" s="101" t="str">
        <f>IF(②選手情報入力!F45="","",②選手情報入力!F45)</f>
        <v/>
      </c>
      <c r="E43" s="101" t="str">
        <f>IF(②選手情報入力!G45="","",②選手情報入力!G45)</f>
        <v/>
      </c>
      <c r="F43" s="100" t="str">
        <f>IF(②選手情報入力!H45="","",②選手情報入力!H45)</f>
        <v/>
      </c>
      <c r="G43" s="101" t="str">
        <f>IF(②選手情報入力!I45="","",②選手情報入力!I45)</f>
        <v/>
      </c>
      <c r="H43" s="100" t="str">
        <f>IF(②選手情報入力!J45="","",②選手情報入力!J45)</f>
        <v/>
      </c>
      <c r="I43" s="101" t="str">
        <f>IF(②選手情報入力!K45="","",②選手情報入力!K45)</f>
        <v/>
      </c>
      <c r="J43" s="240" t="str">
        <f>IF(②選手情報入力!L45="","",②選手情報入力!L45)</f>
        <v/>
      </c>
      <c r="K43" s="241" t="str">
        <f>IF(②選手情報入力!M45="","",②選手情報入力!M45)</f>
        <v/>
      </c>
      <c r="L43" s="101" t="str">
        <f>IF(②選手情報入力!N45="","",②選手情報入力!N45)</f>
        <v/>
      </c>
      <c r="M43" s="101" t="str">
        <f>IF(②選手情報入力!O45="","",②選手情報入力!O45)</f>
        <v/>
      </c>
    </row>
    <row r="44" spans="1:13" s="92" customFormat="1" ht="18" customHeight="1">
      <c r="A44" s="102">
        <v>37</v>
      </c>
      <c r="B44" s="103" t="str">
        <f>IF(②選手情報入力!B46="","",②選手情報入力!B46)</f>
        <v/>
      </c>
      <c r="C44" s="127" t="str">
        <f>IF(②選手情報入力!C46="","",②選手情報入力!C46)</f>
        <v/>
      </c>
      <c r="D44" s="103" t="str">
        <f>IF(②選手情報入力!F46="","",②選手情報入力!F46)</f>
        <v/>
      </c>
      <c r="E44" s="103" t="str">
        <f>IF(②選手情報入力!G46="","",②選手情報入力!G46)</f>
        <v/>
      </c>
      <c r="F44" s="102" t="str">
        <f>IF(②選手情報入力!H46="","",②選手情報入力!H46)</f>
        <v/>
      </c>
      <c r="G44" s="103" t="str">
        <f>IF(②選手情報入力!I46="","",②選手情報入力!I46)</f>
        <v/>
      </c>
      <c r="H44" s="102" t="str">
        <f>IF(②選手情報入力!J46="","",②選手情報入力!J46)</f>
        <v/>
      </c>
      <c r="I44" s="103" t="str">
        <f>IF(②選手情報入力!K46="","",②選手情報入力!K46)</f>
        <v/>
      </c>
      <c r="J44" s="242" t="str">
        <f>IF(②選手情報入力!L46="","",②選手情報入力!L46)</f>
        <v/>
      </c>
      <c r="K44" s="243" t="str">
        <f>IF(②選手情報入力!M46="","",②選手情報入力!M46)</f>
        <v/>
      </c>
      <c r="L44" s="103" t="str">
        <f>IF(②選手情報入力!N46="","",②選手情報入力!N46)</f>
        <v/>
      </c>
      <c r="M44" s="103" t="str">
        <f>IF(②選手情報入力!O46="","",②選手情報入力!O46)</f>
        <v/>
      </c>
    </row>
    <row r="45" spans="1:13" s="92" customFormat="1" ht="18" customHeight="1">
      <c r="A45" s="102">
        <v>38</v>
      </c>
      <c r="B45" s="103" t="str">
        <f>IF(②選手情報入力!B47="","",②選手情報入力!B47)</f>
        <v/>
      </c>
      <c r="C45" s="127" t="str">
        <f>IF(②選手情報入力!C47="","",②選手情報入力!C47)</f>
        <v/>
      </c>
      <c r="D45" s="103" t="str">
        <f>IF(②選手情報入力!F47="","",②選手情報入力!F47)</f>
        <v/>
      </c>
      <c r="E45" s="103" t="str">
        <f>IF(②選手情報入力!G47="","",②選手情報入力!G47)</f>
        <v/>
      </c>
      <c r="F45" s="102" t="str">
        <f>IF(②選手情報入力!H47="","",②選手情報入力!H47)</f>
        <v/>
      </c>
      <c r="G45" s="103" t="str">
        <f>IF(②選手情報入力!I47="","",②選手情報入力!I47)</f>
        <v/>
      </c>
      <c r="H45" s="102" t="str">
        <f>IF(②選手情報入力!J47="","",②選手情報入力!J47)</f>
        <v/>
      </c>
      <c r="I45" s="103" t="str">
        <f>IF(②選手情報入力!K47="","",②選手情報入力!K47)</f>
        <v/>
      </c>
      <c r="J45" s="242" t="str">
        <f>IF(②選手情報入力!L47="","",②選手情報入力!L47)</f>
        <v/>
      </c>
      <c r="K45" s="243" t="str">
        <f>IF(②選手情報入力!M47="","",②選手情報入力!M47)</f>
        <v/>
      </c>
      <c r="L45" s="103" t="str">
        <f>IF(②選手情報入力!N47="","",②選手情報入力!N47)</f>
        <v/>
      </c>
      <c r="M45" s="103" t="str">
        <f>IF(②選手情報入力!O47="","",②選手情報入力!O47)</f>
        <v/>
      </c>
    </row>
    <row r="46" spans="1:13" s="92" customFormat="1" ht="18" customHeight="1">
      <c r="A46" s="102">
        <v>39</v>
      </c>
      <c r="B46" s="103" t="str">
        <f>IF(②選手情報入力!B48="","",②選手情報入力!B48)</f>
        <v/>
      </c>
      <c r="C46" s="127" t="str">
        <f>IF(②選手情報入力!C48="","",②選手情報入力!C48)</f>
        <v/>
      </c>
      <c r="D46" s="103" t="str">
        <f>IF(②選手情報入力!F48="","",②選手情報入力!F48)</f>
        <v/>
      </c>
      <c r="E46" s="103" t="str">
        <f>IF(②選手情報入力!G48="","",②選手情報入力!G48)</f>
        <v/>
      </c>
      <c r="F46" s="102" t="str">
        <f>IF(②選手情報入力!H48="","",②選手情報入力!H48)</f>
        <v/>
      </c>
      <c r="G46" s="103" t="str">
        <f>IF(②選手情報入力!I48="","",②選手情報入力!I48)</f>
        <v/>
      </c>
      <c r="H46" s="102" t="str">
        <f>IF(②選手情報入力!J48="","",②選手情報入力!J48)</f>
        <v/>
      </c>
      <c r="I46" s="103" t="str">
        <f>IF(②選手情報入力!K48="","",②選手情報入力!K48)</f>
        <v/>
      </c>
      <c r="J46" s="242" t="str">
        <f>IF(②選手情報入力!L48="","",②選手情報入力!L48)</f>
        <v/>
      </c>
      <c r="K46" s="243" t="str">
        <f>IF(②選手情報入力!M48="","",②選手情報入力!M48)</f>
        <v/>
      </c>
      <c r="L46" s="103" t="str">
        <f>IF(②選手情報入力!N48="","",②選手情報入力!N48)</f>
        <v/>
      </c>
      <c r="M46" s="103" t="str">
        <f>IF(②選手情報入力!O48="","",②選手情報入力!O48)</f>
        <v/>
      </c>
    </row>
    <row r="47" spans="1:13" s="92" customFormat="1" ht="18" customHeight="1">
      <c r="A47" s="104">
        <v>40</v>
      </c>
      <c r="B47" s="105" t="str">
        <f>IF(②選手情報入力!B49="","",②選手情報入力!B49)</f>
        <v/>
      </c>
      <c r="C47" s="129" t="str">
        <f>IF(②選手情報入力!C49="","",②選手情報入力!C49)</f>
        <v/>
      </c>
      <c r="D47" s="105" t="str">
        <f>IF(②選手情報入力!F49="","",②選手情報入力!F49)</f>
        <v/>
      </c>
      <c r="E47" s="105" t="str">
        <f>IF(②選手情報入力!G49="","",②選手情報入力!G49)</f>
        <v/>
      </c>
      <c r="F47" s="104" t="str">
        <f>IF(②選手情報入力!H49="","",②選手情報入力!H49)</f>
        <v/>
      </c>
      <c r="G47" s="105" t="str">
        <f>IF(②選手情報入力!I49="","",②選手情報入力!I49)</f>
        <v/>
      </c>
      <c r="H47" s="104" t="str">
        <f>IF(②選手情報入力!J49="","",②選手情報入力!J49)</f>
        <v/>
      </c>
      <c r="I47" s="105" t="str">
        <f>IF(②選手情報入力!K49="","",②選手情報入力!K49)</f>
        <v/>
      </c>
      <c r="J47" s="246" t="str">
        <f>IF(②選手情報入力!L49="","",②選手情報入力!L49)</f>
        <v/>
      </c>
      <c r="K47" s="247" t="str">
        <f>IF(②選手情報入力!M49="","",②選手情報入力!M49)</f>
        <v/>
      </c>
      <c r="L47" s="105" t="str">
        <f>IF(②選手情報入力!N49="","",②選手情報入力!N49)</f>
        <v/>
      </c>
      <c r="M47" s="105" t="str">
        <f>IF(②選手情報入力!O49="","",②選手情報入力!O49)</f>
        <v/>
      </c>
    </row>
    <row r="48" spans="1:13" s="92" customFormat="1" ht="18" customHeight="1">
      <c r="A48" s="100">
        <v>41</v>
      </c>
      <c r="B48" s="101" t="str">
        <f>IF(②選手情報入力!B50="","",②選手情報入力!B50)</f>
        <v/>
      </c>
      <c r="C48" s="126" t="str">
        <f>IF(②選手情報入力!C50="","",②選手情報入力!C50)</f>
        <v/>
      </c>
      <c r="D48" s="101" t="str">
        <f>IF(②選手情報入力!F50="","",②選手情報入力!F50)</f>
        <v/>
      </c>
      <c r="E48" s="101" t="str">
        <f>IF(②選手情報入力!G50="","",②選手情報入力!G50)</f>
        <v/>
      </c>
      <c r="F48" s="100" t="str">
        <f>IF(②選手情報入力!H50="","",②選手情報入力!H50)</f>
        <v/>
      </c>
      <c r="G48" s="101" t="str">
        <f>IF(②選手情報入力!I50="","",②選手情報入力!I50)</f>
        <v/>
      </c>
      <c r="H48" s="100" t="str">
        <f>IF(②選手情報入力!J50="","",②選手情報入力!J50)</f>
        <v/>
      </c>
      <c r="I48" s="101" t="str">
        <f>IF(②選手情報入力!K50="","",②選手情報入力!K50)</f>
        <v/>
      </c>
      <c r="J48" s="240" t="str">
        <f>IF(②選手情報入力!L50="","",②選手情報入力!L50)</f>
        <v/>
      </c>
      <c r="K48" s="241" t="str">
        <f>IF(②選手情報入力!M50="","",②選手情報入力!M50)</f>
        <v/>
      </c>
      <c r="L48" s="101" t="str">
        <f>IF(②選手情報入力!N50="","",②選手情報入力!N50)</f>
        <v/>
      </c>
      <c r="M48" s="101" t="str">
        <f>IF(②選手情報入力!O50="","",②選手情報入力!O50)</f>
        <v/>
      </c>
    </row>
    <row r="49" spans="1:13" s="92" customFormat="1" ht="18" customHeight="1">
      <c r="A49" s="102">
        <v>42</v>
      </c>
      <c r="B49" s="103" t="str">
        <f>IF(②選手情報入力!B51="","",②選手情報入力!B51)</f>
        <v/>
      </c>
      <c r="C49" s="127" t="str">
        <f>IF(②選手情報入力!C51="","",②選手情報入力!C51)</f>
        <v/>
      </c>
      <c r="D49" s="103" t="str">
        <f>IF(②選手情報入力!F51="","",②選手情報入力!F51)</f>
        <v/>
      </c>
      <c r="E49" s="103" t="str">
        <f>IF(②選手情報入力!G51="","",②選手情報入力!G51)</f>
        <v/>
      </c>
      <c r="F49" s="102" t="str">
        <f>IF(②選手情報入力!H51="","",②選手情報入力!H51)</f>
        <v/>
      </c>
      <c r="G49" s="103" t="str">
        <f>IF(②選手情報入力!I51="","",②選手情報入力!I51)</f>
        <v/>
      </c>
      <c r="H49" s="102" t="str">
        <f>IF(②選手情報入力!J51="","",②選手情報入力!J51)</f>
        <v/>
      </c>
      <c r="I49" s="103" t="str">
        <f>IF(②選手情報入力!K51="","",②選手情報入力!K51)</f>
        <v/>
      </c>
      <c r="J49" s="242" t="str">
        <f>IF(②選手情報入力!L51="","",②選手情報入力!L51)</f>
        <v/>
      </c>
      <c r="K49" s="243" t="str">
        <f>IF(②選手情報入力!M51="","",②選手情報入力!M51)</f>
        <v/>
      </c>
      <c r="L49" s="103" t="str">
        <f>IF(②選手情報入力!N51="","",②選手情報入力!N51)</f>
        <v/>
      </c>
      <c r="M49" s="103" t="str">
        <f>IF(②選手情報入力!O51="","",②選手情報入力!O51)</f>
        <v/>
      </c>
    </row>
    <row r="50" spans="1:13" s="92" customFormat="1" ht="18" customHeight="1">
      <c r="A50" s="102">
        <v>43</v>
      </c>
      <c r="B50" s="103" t="str">
        <f>IF(②選手情報入力!B52="","",②選手情報入力!B52)</f>
        <v/>
      </c>
      <c r="C50" s="127" t="str">
        <f>IF(②選手情報入力!C52="","",②選手情報入力!C52)</f>
        <v/>
      </c>
      <c r="D50" s="103" t="str">
        <f>IF(②選手情報入力!F52="","",②選手情報入力!F52)</f>
        <v/>
      </c>
      <c r="E50" s="103" t="str">
        <f>IF(②選手情報入力!G52="","",②選手情報入力!G52)</f>
        <v/>
      </c>
      <c r="F50" s="102" t="str">
        <f>IF(②選手情報入力!H52="","",②選手情報入力!H52)</f>
        <v/>
      </c>
      <c r="G50" s="103" t="str">
        <f>IF(②選手情報入力!I52="","",②選手情報入力!I52)</f>
        <v/>
      </c>
      <c r="H50" s="102" t="str">
        <f>IF(②選手情報入力!J52="","",②選手情報入力!J52)</f>
        <v/>
      </c>
      <c r="I50" s="103" t="str">
        <f>IF(②選手情報入力!K52="","",②選手情報入力!K52)</f>
        <v/>
      </c>
      <c r="J50" s="242" t="str">
        <f>IF(②選手情報入力!L52="","",②選手情報入力!L52)</f>
        <v/>
      </c>
      <c r="K50" s="243" t="str">
        <f>IF(②選手情報入力!M52="","",②選手情報入力!M52)</f>
        <v/>
      </c>
      <c r="L50" s="103" t="str">
        <f>IF(②選手情報入力!N52="","",②選手情報入力!N52)</f>
        <v/>
      </c>
      <c r="M50" s="103" t="str">
        <f>IF(②選手情報入力!O52="","",②選手情報入力!O52)</f>
        <v/>
      </c>
    </row>
    <row r="51" spans="1:13" s="92" customFormat="1" ht="18" customHeight="1">
      <c r="A51" s="102">
        <v>44</v>
      </c>
      <c r="B51" s="103" t="str">
        <f>IF(②選手情報入力!B53="","",②選手情報入力!B53)</f>
        <v/>
      </c>
      <c r="C51" s="127" t="str">
        <f>IF(②選手情報入力!C53="","",②選手情報入力!C53)</f>
        <v/>
      </c>
      <c r="D51" s="103" t="str">
        <f>IF(②選手情報入力!F53="","",②選手情報入力!F53)</f>
        <v/>
      </c>
      <c r="E51" s="103" t="str">
        <f>IF(②選手情報入力!G53="","",②選手情報入力!G53)</f>
        <v/>
      </c>
      <c r="F51" s="102" t="str">
        <f>IF(②選手情報入力!H53="","",②選手情報入力!H53)</f>
        <v/>
      </c>
      <c r="G51" s="103" t="str">
        <f>IF(②選手情報入力!I53="","",②選手情報入力!I53)</f>
        <v/>
      </c>
      <c r="H51" s="102" t="str">
        <f>IF(②選手情報入力!J53="","",②選手情報入力!J53)</f>
        <v/>
      </c>
      <c r="I51" s="103" t="str">
        <f>IF(②選手情報入力!K53="","",②選手情報入力!K53)</f>
        <v/>
      </c>
      <c r="J51" s="242" t="str">
        <f>IF(②選手情報入力!L53="","",②選手情報入力!L53)</f>
        <v/>
      </c>
      <c r="K51" s="243" t="str">
        <f>IF(②選手情報入力!M53="","",②選手情報入力!M53)</f>
        <v/>
      </c>
      <c r="L51" s="103" t="str">
        <f>IF(②選手情報入力!N53="","",②選手情報入力!N53)</f>
        <v/>
      </c>
      <c r="M51" s="103" t="str">
        <f>IF(②選手情報入力!O53="","",②選手情報入力!O53)</f>
        <v/>
      </c>
    </row>
    <row r="52" spans="1:13" s="92" customFormat="1" ht="18" customHeight="1">
      <c r="A52" s="104">
        <v>45</v>
      </c>
      <c r="B52" s="105" t="str">
        <f>IF(②選手情報入力!B54="","",②選手情報入力!B54)</f>
        <v/>
      </c>
      <c r="C52" s="129" t="str">
        <f>IF(②選手情報入力!C54="","",②選手情報入力!C54)</f>
        <v/>
      </c>
      <c r="D52" s="105" t="str">
        <f>IF(②選手情報入力!F54="","",②選手情報入力!F54)</f>
        <v/>
      </c>
      <c r="E52" s="105" t="str">
        <f>IF(②選手情報入力!G54="","",②選手情報入力!G54)</f>
        <v/>
      </c>
      <c r="F52" s="104" t="str">
        <f>IF(②選手情報入力!H54="","",②選手情報入力!H54)</f>
        <v/>
      </c>
      <c r="G52" s="105" t="str">
        <f>IF(②選手情報入力!I54="","",②選手情報入力!I54)</f>
        <v/>
      </c>
      <c r="H52" s="104" t="str">
        <f>IF(②選手情報入力!J54="","",②選手情報入力!J54)</f>
        <v/>
      </c>
      <c r="I52" s="105" t="str">
        <f>IF(②選手情報入力!K54="","",②選手情報入力!K54)</f>
        <v/>
      </c>
      <c r="J52" s="246" t="str">
        <f>IF(②選手情報入力!L54="","",②選手情報入力!L54)</f>
        <v/>
      </c>
      <c r="K52" s="247" t="str">
        <f>IF(②選手情報入力!M54="","",②選手情報入力!M54)</f>
        <v/>
      </c>
      <c r="L52" s="105" t="str">
        <f>IF(②選手情報入力!N54="","",②選手情報入力!N54)</f>
        <v/>
      </c>
      <c r="M52" s="105" t="str">
        <f>IF(②選手情報入力!O54="","",②選手情報入力!O54)</f>
        <v/>
      </c>
    </row>
    <row r="53" spans="1:13" s="92" customFormat="1" ht="18" customHeight="1">
      <c r="A53" s="100">
        <v>46</v>
      </c>
      <c r="B53" s="101" t="str">
        <f>IF(②選手情報入力!B55="","",②選手情報入力!B55)</f>
        <v/>
      </c>
      <c r="C53" s="126" t="str">
        <f>IF(②選手情報入力!C55="","",②選手情報入力!C55)</f>
        <v/>
      </c>
      <c r="D53" s="101" t="str">
        <f>IF(②選手情報入力!F55="","",②選手情報入力!F55)</f>
        <v/>
      </c>
      <c r="E53" s="101" t="str">
        <f>IF(②選手情報入力!G55="","",②選手情報入力!G55)</f>
        <v/>
      </c>
      <c r="F53" s="100" t="str">
        <f>IF(②選手情報入力!H55="","",②選手情報入力!H55)</f>
        <v/>
      </c>
      <c r="G53" s="101" t="str">
        <f>IF(②選手情報入力!I55="","",②選手情報入力!I55)</f>
        <v/>
      </c>
      <c r="H53" s="100" t="str">
        <f>IF(②選手情報入力!J55="","",②選手情報入力!J55)</f>
        <v/>
      </c>
      <c r="I53" s="101" t="str">
        <f>IF(②選手情報入力!K55="","",②選手情報入力!K55)</f>
        <v/>
      </c>
      <c r="J53" s="240" t="str">
        <f>IF(②選手情報入力!L55="","",②選手情報入力!L55)</f>
        <v/>
      </c>
      <c r="K53" s="241" t="str">
        <f>IF(②選手情報入力!M55="","",②選手情報入力!M55)</f>
        <v/>
      </c>
      <c r="L53" s="101" t="str">
        <f>IF(②選手情報入力!N55="","",②選手情報入力!N55)</f>
        <v/>
      </c>
      <c r="M53" s="101" t="str">
        <f>IF(②選手情報入力!O55="","",②選手情報入力!O55)</f>
        <v/>
      </c>
    </row>
    <row r="54" spans="1:13" s="92" customFormat="1" ht="18" customHeight="1">
      <c r="A54" s="102">
        <v>47</v>
      </c>
      <c r="B54" s="103" t="str">
        <f>IF(②選手情報入力!B56="","",②選手情報入力!B56)</f>
        <v/>
      </c>
      <c r="C54" s="127" t="str">
        <f>IF(②選手情報入力!C56="","",②選手情報入力!C56)</f>
        <v/>
      </c>
      <c r="D54" s="103" t="str">
        <f>IF(②選手情報入力!F56="","",②選手情報入力!F56)</f>
        <v/>
      </c>
      <c r="E54" s="103" t="str">
        <f>IF(②選手情報入力!G56="","",②選手情報入力!G56)</f>
        <v/>
      </c>
      <c r="F54" s="102" t="str">
        <f>IF(②選手情報入力!H56="","",②選手情報入力!H56)</f>
        <v/>
      </c>
      <c r="G54" s="103" t="str">
        <f>IF(②選手情報入力!I56="","",②選手情報入力!I56)</f>
        <v/>
      </c>
      <c r="H54" s="102" t="str">
        <f>IF(②選手情報入力!J56="","",②選手情報入力!J56)</f>
        <v/>
      </c>
      <c r="I54" s="103" t="str">
        <f>IF(②選手情報入力!K56="","",②選手情報入力!K56)</f>
        <v/>
      </c>
      <c r="J54" s="242" t="str">
        <f>IF(②選手情報入力!L56="","",②選手情報入力!L56)</f>
        <v/>
      </c>
      <c r="K54" s="243" t="str">
        <f>IF(②選手情報入力!M56="","",②選手情報入力!M56)</f>
        <v/>
      </c>
      <c r="L54" s="103" t="str">
        <f>IF(②選手情報入力!N56="","",②選手情報入力!N56)</f>
        <v/>
      </c>
      <c r="M54" s="103" t="str">
        <f>IF(②選手情報入力!O56="","",②選手情報入力!O56)</f>
        <v/>
      </c>
    </row>
    <row r="55" spans="1:13" s="92" customFormat="1" ht="18" customHeight="1">
      <c r="A55" s="102">
        <v>48</v>
      </c>
      <c r="B55" s="103" t="str">
        <f>IF(②選手情報入力!B57="","",②選手情報入力!B57)</f>
        <v/>
      </c>
      <c r="C55" s="127" t="str">
        <f>IF(②選手情報入力!C57="","",②選手情報入力!C57)</f>
        <v/>
      </c>
      <c r="D55" s="103" t="str">
        <f>IF(②選手情報入力!F57="","",②選手情報入力!F57)</f>
        <v/>
      </c>
      <c r="E55" s="103" t="str">
        <f>IF(②選手情報入力!G57="","",②選手情報入力!G57)</f>
        <v/>
      </c>
      <c r="F55" s="102" t="str">
        <f>IF(②選手情報入力!H57="","",②選手情報入力!H57)</f>
        <v/>
      </c>
      <c r="G55" s="103" t="str">
        <f>IF(②選手情報入力!I57="","",②選手情報入力!I57)</f>
        <v/>
      </c>
      <c r="H55" s="102" t="str">
        <f>IF(②選手情報入力!J57="","",②選手情報入力!J57)</f>
        <v/>
      </c>
      <c r="I55" s="103" t="str">
        <f>IF(②選手情報入力!K57="","",②選手情報入力!K57)</f>
        <v/>
      </c>
      <c r="J55" s="242" t="str">
        <f>IF(②選手情報入力!L57="","",②選手情報入力!L57)</f>
        <v/>
      </c>
      <c r="K55" s="243" t="str">
        <f>IF(②選手情報入力!M57="","",②選手情報入力!M57)</f>
        <v/>
      </c>
      <c r="L55" s="103" t="str">
        <f>IF(②選手情報入力!N57="","",②選手情報入力!N57)</f>
        <v/>
      </c>
      <c r="M55" s="103" t="str">
        <f>IF(②選手情報入力!O57="","",②選手情報入力!O57)</f>
        <v/>
      </c>
    </row>
    <row r="56" spans="1:13" s="92" customFormat="1" ht="18" customHeight="1">
      <c r="A56" s="102">
        <v>49</v>
      </c>
      <c r="B56" s="103" t="str">
        <f>IF(②選手情報入力!B58="","",②選手情報入力!B58)</f>
        <v/>
      </c>
      <c r="C56" s="127" t="str">
        <f>IF(②選手情報入力!C58="","",②選手情報入力!C58)</f>
        <v/>
      </c>
      <c r="D56" s="103" t="str">
        <f>IF(②選手情報入力!F58="","",②選手情報入力!F58)</f>
        <v/>
      </c>
      <c r="E56" s="103" t="str">
        <f>IF(②選手情報入力!G58="","",②選手情報入力!G58)</f>
        <v/>
      </c>
      <c r="F56" s="102" t="str">
        <f>IF(②選手情報入力!H58="","",②選手情報入力!H58)</f>
        <v/>
      </c>
      <c r="G56" s="103" t="str">
        <f>IF(②選手情報入力!I58="","",②選手情報入力!I58)</f>
        <v/>
      </c>
      <c r="H56" s="102" t="str">
        <f>IF(②選手情報入力!J58="","",②選手情報入力!J58)</f>
        <v/>
      </c>
      <c r="I56" s="103" t="str">
        <f>IF(②選手情報入力!K58="","",②選手情報入力!K58)</f>
        <v/>
      </c>
      <c r="J56" s="242" t="str">
        <f>IF(②選手情報入力!L58="","",②選手情報入力!L58)</f>
        <v/>
      </c>
      <c r="K56" s="243" t="str">
        <f>IF(②選手情報入力!M58="","",②選手情報入力!M58)</f>
        <v/>
      </c>
      <c r="L56" s="103" t="str">
        <f>IF(②選手情報入力!N58="","",②選手情報入力!N58)</f>
        <v/>
      </c>
      <c r="M56" s="103" t="str">
        <f>IF(②選手情報入力!O58="","",②選手情報入力!O58)</f>
        <v/>
      </c>
    </row>
    <row r="57" spans="1:13" s="92" customFormat="1" ht="18" customHeight="1">
      <c r="A57" s="104">
        <v>50</v>
      </c>
      <c r="B57" s="105" t="str">
        <f>IF(②選手情報入力!B59="","",②選手情報入力!B59)</f>
        <v/>
      </c>
      <c r="C57" s="129" t="str">
        <f>IF(②選手情報入力!C59="","",②選手情報入力!C59)</f>
        <v/>
      </c>
      <c r="D57" s="105" t="str">
        <f>IF(②選手情報入力!F59="","",②選手情報入力!F59)</f>
        <v/>
      </c>
      <c r="E57" s="105" t="str">
        <f>IF(②選手情報入力!G59="","",②選手情報入力!G59)</f>
        <v/>
      </c>
      <c r="F57" s="104" t="str">
        <f>IF(②選手情報入力!H59="","",②選手情報入力!H59)</f>
        <v/>
      </c>
      <c r="G57" s="105" t="str">
        <f>IF(②選手情報入力!I59="","",②選手情報入力!I59)</f>
        <v/>
      </c>
      <c r="H57" s="104" t="str">
        <f>IF(②選手情報入力!J59="","",②選手情報入力!J59)</f>
        <v/>
      </c>
      <c r="I57" s="105" t="str">
        <f>IF(②選手情報入力!K59="","",②選手情報入力!K59)</f>
        <v/>
      </c>
      <c r="J57" s="246" t="str">
        <f>IF(②選手情報入力!L59="","",②選手情報入力!L59)</f>
        <v/>
      </c>
      <c r="K57" s="247" t="str">
        <f>IF(②選手情報入力!M59="","",②選手情報入力!M59)</f>
        <v/>
      </c>
      <c r="L57" s="105" t="str">
        <f>IF(②選手情報入力!N59="","",②選手情報入力!N59)</f>
        <v/>
      </c>
      <c r="M57" s="105" t="str">
        <f>IF(②選手情報入力!O59="","",②選手情報入力!O59)</f>
        <v/>
      </c>
    </row>
    <row r="58" spans="1:13" s="92" customFormat="1" ht="18" customHeight="1">
      <c r="A58" s="108">
        <v>51</v>
      </c>
      <c r="B58" s="109" t="str">
        <f>IF(②選手情報入力!B60="","",②選手情報入力!B60)</f>
        <v/>
      </c>
      <c r="C58" s="130" t="str">
        <f>IF(②選手情報入力!C60="","",②選手情報入力!C60)</f>
        <v/>
      </c>
      <c r="D58" s="109" t="str">
        <f>IF(②選手情報入力!F60="","",②選手情報入力!F60)</f>
        <v/>
      </c>
      <c r="E58" s="109" t="str">
        <f>IF(②選手情報入力!G60="","",②選手情報入力!G60)</f>
        <v/>
      </c>
      <c r="F58" s="108" t="str">
        <f>IF(②選手情報入力!H60="","",②選手情報入力!H60)</f>
        <v/>
      </c>
      <c r="G58" s="109" t="str">
        <f>IF(②選手情報入力!I60="","",②選手情報入力!I60)</f>
        <v/>
      </c>
      <c r="H58" s="108" t="str">
        <f>IF(②選手情報入力!J60="","",②選手情報入力!J60)</f>
        <v/>
      </c>
      <c r="I58" s="109" t="str">
        <f>IF(②選手情報入力!K60="","",②選手情報入力!K60)</f>
        <v/>
      </c>
      <c r="J58" s="248" t="str">
        <f>IF(②選手情報入力!L60="","",②選手情報入力!L60)</f>
        <v/>
      </c>
      <c r="K58" s="249" t="str">
        <f>IF(②選手情報入力!M60="","",②選手情報入力!M60)</f>
        <v/>
      </c>
      <c r="L58" s="109" t="str">
        <f>IF(②選手情報入力!N60="","",②選手情報入力!N60)</f>
        <v/>
      </c>
      <c r="M58" s="109" t="str">
        <f>IF(②選手情報入力!O60="","",②選手情報入力!O60)</f>
        <v/>
      </c>
    </row>
    <row r="59" spans="1:13" s="92" customFormat="1" ht="18" customHeight="1">
      <c r="A59" s="102">
        <v>52</v>
      </c>
      <c r="B59" s="103" t="str">
        <f>IF(②選手情報入力!B61="","",②選手情報入力!B61)</f>
        <v/>
      </c>
      <c r="C59" s="127" t="str">
        <f>IF(②選手情報入力!C61="","",②選手情報入力!C61)</f>
        <v/>
      </c>
      <c r="D59" s="103" t="str">
        <f>IF(②選手情報入力!F61="","",②選手情報入力!F61)</f>
        <v/>
      </c>
      <c r="E59" s="103" t="str">
        <f>IF(②選手情報入力!G61="","",②選手情報入力!G61)</f>
        <v/>
      </c>
      <c r="F59" s="102" t="str">
        <f>IF(②選手情報入力!H61="","",②選手情報入力!H61)</f>
        <v/>
      </c>
      <c r="G59" s="103" t="str">
        <f>IF(②選手情報入力!I61="","",②選手情報入力!I61)</f>
        <v/>
      </c>
      <c r="H59" s="102" t="str">
        <f>IF(②選手情報入力!J61="","",②選手情報入力!J61)</f>
        <v/>
      </c>
      <c r="I59" s="103" t="str">
        <f>IF(②選手情報入力!K61="","",②選手情報入力!K61)</f>
        <v/>
      </c>
      <c r="J59" s="242" t="str">
        <f>IF(②選手情報入力!L61="","",②選手情報入力!L61)</f>
        <v/>
      </c>
      <c r="K59" s="243" t="str">
        <f>IF(②選手情報入力!M61="","",②選手情報入力!M61)</f>
        <v/>
      </c>
      <c r="L59" s="103" t="str">
        <f>IF(②選手情報入力!N61="","",②選手情報入力!N61)</f>
        <v/>
      </c>
      <c r="M59" s="103" t="str">
        <f>IF(②選手情報入力!O61="","",②選手情報入力!O61)</f>
        <v/>
      </c>
    </row>
    <row r="60" spans="1:13" s="92" customFormat="1" ht="18" customHeight="1">
      <c r="A60" s="102">
        <v>53</v>
      </c>
      <c r="B60" s="103" t="str">
        <f>IF(②選手情報入力!B62="","",②選手情報入力!B62)</f>
        <v/>
      </c>
      <c r="C60" s="127" t="str">
        <f>IF(②選手情報入力!C62="","",②選手情報入力!C62)</f>
        <v/>
      </c>
      <c r="D60" s="103" t="str">
        <f>IF(②選手情報入力!F62="","",②選手情報入力!F62)</f>
        <v/>
      </c>
      <c r="E60" s="103" t="str">
        <f>IF(②選手情報入力!G62="","",②選手情報入力!G62)</f>
        <v/>
      </c>
      <c r="F60" s="102" t="str">
        <f>IF(②選手情報入力!H62="","",②選手情報入力!H62)</f>
        <v/>
      </c>
      <c r="G60" s="103" t="str">
        <f>IF(②選手情報入力!I62="","",②選手情報入力!I62)</f>
        <v/>
      </c>
      <c r="H60" s="102" t="str">
        <f>IF(②選手情報入力!J62="","",②選手情報入力!J62)</f>
        <v/>
      </c>
      <c r="I60" s="103" t="str">
        <f>IF(②選手情報入力!K62="","",②選手情報入力!K62)</f>
        <v/>
      </c>
      <c r="J60" s="242" t="str">
        <f>IF(②選手情報入力!L62="","",②選手情報入力!L62)</f>
        <v/>
      </c>
      <c r="K60" s="243" t="str">
        <f>IF(②選手情報入力!M62="","",②選手情報入力!M62)</f>
        <v/>
      </c>
      <c r="L60" s="103" t="str">
        <f>IF(②選手情報入力!N62="","",②選手情報入力!N62)</f>
        <v/>
      </c>
      <c r="M60" s="103" t="str">
        <f>IF(②選手情報入力!O62="","",②選手情報入力!O62)</f>
        <v/>
      </c>
    </row>
    <row r="61" spans="1:13" s="92" customFormat="1" ht="18" customHeight="1">
      <c r="A61" s="102">
        <v>54</v>
      </c>
      <c r="B61" s="103" t="str">
        <f>IF(②選手情報入力!B63="","",②選手情報入力!B63)</f>
        <v/>
      </c>
      <c r="C61" s="127" t="str">
        <f>IF(②選手情報入力!C63="","",②選手情報入力!C63)</f>
        <v/>
      </c>
      <c r="D61" s="103" t="str">
        <f>IF(②選手情報入力!F63="","",②選手情報入力!F63)</f>
        <v/>
      </c>
      <c r="E61" s="103" t="str">
        <f>IF(②選手情報入力!G63="","",②選手情報入力!G63)</f>
        <v/>
      </c>
      <c r="F61" s="102" t="str">
        <f>IF(②選手情報入力!H63="","",②選手情報入力!H63)</f>
        <v/>
      </c>
      <c r="G61" s="103" t="str">
        <f>IF(②選手情報入力!I63="","",②選手情報入力!I63)</f>
        <v/>
      </c>
      <c r="H61" s="102" t="str">
        <f>IF(②選手情報入力!J63="","",②選手情報入力!J63)</f>
        <v/>
      </c>
      <c r="I61" s="103" t="str">
        <f>IF(②選手情報入力!K63="","",②選手情報入力!K63)</f>
        <v/>
      </c>
      <c r="J61" s="242" t="str">
        <f>IF(②選手情報入力!L63="","",②選手情報入力!L63)</f>
        <v/>
      </c>
      <c r="K61" s="243" t="str">
        <f>IF(②選手情報入力!M63="","",②選手情報入力!M63)</f>
        <v/>
      </c>
      <c r="L61" s="103" t="str">
        <f>IF(②選手情報入力!N63="","",②選手情報入力!N63)</f>
        <v/>
      </c>
      <c r="M61" s="103" t="str">
        <f>IF(②選手情報入力!O63="","",②選手情報入力!O63)</f>
        <v/>
      </c>
    </row>
    <row r="62" spans="1:13" s="92" customFormat="1" ht="18" customHeight="1">
      <c r="A62" s="106">
        <v>55</v>
      </c>
      <c r="B62" s="107" t="str">
        <f>IF(②選手情報入力!B64="","",②選手情報入力!B64)</f>
        <v/>
      </c>
      <c r="C62" s="128" t="str">
        <f>IF(②選手情報入力!C64="","",②選手情報入力!C64)</f>
        <v/>
      </c>
      <c r="D62" s="107" t="str">
        <f>IF(②選手情報入力!F64="","",②選手情報入力!F64)</f>
        <v/>
      </c>
      <c r="E62" s="107" t="str">
        <f>IF(②選手情報入力!G64="","",②選手情報入力!G64)</f>
        <v/>
      </c>
      <c r="F62" s="106" t="str">
        <f>IF(②選手情報入力!H64="","",②選手情報入力!H64)</f>
        <v/>
      </c>
      <c r="G62" s="107" t="str">
        <f>IF(②選手情報入力!I64="","",②選手情報入力!I64)</f>
        <v/>
      </c>
      <c r="H62" s="106" t="str">
        <f>IF(②選手情報入力!J64="","",②選手情報入力!J64)</f>
        <v/>
      </c>
      <c r="I62" s="107" t="str">
        <f>IF(②選手情報入力!K64="","",②選手情報入力!K64)</f>
        <v/>
      </c>
      <c r="J62" s="244" t="str">
        <f>IF(②選手情報入力!L64="","",②選手情報入力!L64)</f>
        <v/>
      </c>
      <c r="K62" s="245" t="str">
        <f>IF(②選手情報入力!M64="","",②選手情報入力!M64)</f>
        <v/>
      </c>
      <c r="L62" s="107" t="str">
        <f>IF(②選手情報入力!N64="","",②選手情報入力!N64)</f>
        <v/>
      </c>
      <c r="M62" s="107" t="str">
        <f>IF(②選手情報入力!O64="","",②選手情報入力!O64)</f>
        <v/>
      </c>
    </row>
    <row r="63" spans="1:13" s="92" customFormat="1" ht="18" customHeight="1">
      <c r="A63" s="100">
        <v>56</v>
      </c>
      <c r="B63" s="101" t="str">
        <f>IF(②選手情報入力!B65="","",②選手情報入力!B65)</f>
        <v/>
      </c>
      <c r="C63" s="126" t="str">
        <f>IF(②選手情報入力!C65="","",②選手情報入力!C65)</f>
        <v/>
      </c>
      <c r="D63" s="101" t="str">
        <f>IF(②選手情報入力!F65="","",②選手情報入力!F65)</f>
        <v/>
      </c>
      <c r="E63" s="101" t="str">
        <f>IF(②選手情報入力!G65="","",②選手情報入力!G65)</f>
        <v/>
      </c>
      <c r="F63" s="100" t="str">
        <f>IF(②選手情報入力!H65="","",②選手情報入力!H65)</f>
        <v/>
      </c>
      <c r="G63" s="101" t="str">
        <f>IF(②選手情報入力!I65="","",②選手情報入力!I65)</f>
        <v/>
      </c>
      <c r="H63" s="100" t="str">
        <f>IF(②選手情報入力!J65="","",②選手情報入力!J65)</f>
        <v/>
      </c>
      <c r="I63" s="101" t="str">
        <f>IF(②選手情報入力!K65="","",②選手情報入力!K65)</f>
        <v/>
      </c>
      <c r="J63" s="240" t="str">
        <f>IF(②選手情報入力!L65="","",②選手情報入力!L65)</f>
        <v/>
      </c>
      <c r="K63" s="241" t="str">
        <f>IF(②選手情報入力!M65="","",②選手情報入力!M65)</f>
        <v/>
      </c>
      <c r="L63" s="101" t="str">
        <f>IF(②選手情報入力!N65="","",②選手情報入力!N65)</f>
        <v/>
      </c>
      <c r="M63" s="101" t="str">
        <f>IF(②選手情報入力!O65="","",②選手情報入力!O65)</f>
        <v/>
      </c>
    </row>
    <row r="64" spans="1:13" s="92" customFormat="1" ht="18" customHeight="1">
      <c r="A64" s="102">
        <v>57</v>
      </c>
      <c r="B64" s="103" t="str">
        <f>IF(②選手情報入力!B66="","",②選手情報入力!B66)</f>
        <v/>
      </c>
      <c r="C64" s="127" t="str">
        <f>IF(②選手情報入力!C66="","",②選手情報入力!C66)</f>
        <v/>
      </c>
      <c r="D64" s="103" t="str">
        <f>IF(②選手情報入力!F66="","",②選手情報入力!F66)</f>
        <v/>
      </c>
      <c r="E64" s="103" t="str">
        <f>IF(②選手情報入力!G66="","",②選手情報入力!G66)</f>
        <v/>
      </c>
      <c r="F64" s="102" t="str">
        <f>IF(②選手情報入力!H66="","",②選手情報入力!H66)</f>
        <v/>
      </c>
      <c r="G64" s="103" t="str">
        <f>IF(②選手情報入力!I66="","",②選手情報入力!I66)</f>
        <v/>
      </c>
      <c r="H64" s="102" t="str">
        <f>IF(②選手情報入力!J66="","",②選手情報入力!J66)</f>
        <v/>
      </c>
      <c r="I64" s="103" t="str">
        <f>IF(②選手情報入力!K66="","",②選手情報入力!K66)</f>
        <v/>
      </c>
      <c r="J64" s="242" t="str">
        <f>IF(②選手情報入力!L66="","",②選手情報入力!L66)</f>
        <v/>
      </c>
      <c r="K64" s="243" t="str">
        <f>IF(②選手情報入力!M66="","",②選手情報入力!M66)</f>
        <v/>
      </c>
      <c r="L64" s="103" t="str">
        <f>IF(②選手情報入力!N66="","",②選手情報入力!N66)</f>
        <v/>
      </c>
      <c r="M64" s="103" t="str">
        <f>IF(②選手情報入力!O66="","",②選手情報入力!O66)</f>
        <v/>
      </c>
    </row>
    <row r="65" spans="1:13" s="92" customFormat="1" ht="18" customHeight="1">
      <c r="A65" s="102">
        <v>58</v>
      </c>
      <c r="B65" s="103" t="str">
        <f>IF(②選手情報入力!B67="","",②選手情報入力!B67)</f>
        <v/>
      </c>
      <c r="C65" s="127" t="str">
        <f>IF(②選手情報入力!C67="","",②選手情報入力!C67)</f>
        <v/>
      </c>
      <c r="D65" s="103" t="str">
        <f>IF(②選手情報入力!F67="","",②選手情報入力!F67)</f>
        <v/>
      </c>
      <c r="E65" s="103" t="str">
        <f>IF(②選手情報入力!G67="","",②選手情報入力!G67)</f>
        <v/>
      </c>
      <c r="F65" s="102" t="str">
        <f>IF(②選手情報入力!H67="","",②選手情報入力!H67)</f>
        <v/>
      </c>
      <c r="G65" s="103" t="str">
        <f>IF(②選手情報入力!I67="","",②選手情報入力!I67)</f>
        <v/>
      </c>
      <c r="H65" s="102" t="str">
        <f>IF(②選手情報入力!J67="","",②選手情報入力!J67)</f>
        <v/>
      </c>
      <c r="I65" s="103" t="str">
        <f>IF(②選手情報入力!K67="","",②選手情報入力!K67)</f>
        <v/>
      </c>
      <c r="J65" s="242" t="str">
        <f>IF(②選手情報入力!L67="","",②選手情報入力!L67)</f>
        <v/>
      </c>
      <c r="K65" s="243" t="str">
        <f>IF(②選手情報入力!M67="","",②選手情報入力!M67)</f>
        <v/>
      </c>
      <c r="L65" s="103" t="str">
        <f>IF(②選手情報入力!N67="","",②選手情報入力!N67)</f>
        <v/>
      </c>
      <c r="M65" s="103" t="str">
        <f>IF(②選手情報入力!O67="","",②選手情報入力!O67)</f>
        <v/>
      </c>
    </row>
    <row r="66" spans="1:13" s="92" customFormat="1" ht="18" customHeight="1">
      <c r="A66" s="102">
        <v>59</v>
      </c>
      <c r="B66" s="103" t="str">
        <f>IF(②選手情報入力!B68="","",②選手情報入力!B68)</f>
        <v/>
      </c>
      <c r="C66" s="127" t="str">
        <f>IF(②選手情報入力!C68="","",②選手情報入力!C68)</f>
        <v/>
      </c>
      <c r="D66" s="103" t="str">
        <f>IF(②選手情報入力!F68="","",②選手情報入力!F68)</f>
        <v/>
      </c>
      <c r="E66" s="103" t="str">
        <f>IF(②選手情報入力!G68="","",②選手情報入力!G68)</f>
        <v/>
      </c>
      <c r="F66" s="102" t="str">
        <f>IF(②選手情報入力!H68="","",②選手情報入力!H68)</f>
        <v/>
      </c>
      <c r="G66" s="103" t="str">
        <f>IF(②選手情報入力!I68="","",②選手情報入力!I68)</f>
        <v/>
      </c>
      <c r="H66" s="102" t="str">
        <f>IF(②選手情報入力!J68="","",②選手情報入力!J68)</f>
        <v/>
      </c>
      <c r="I66" s="103" t="str">
        <f>IF(②選手情報入力!K68="","",②選手情報入力!K68)</f>
        <v/>
      </c>
      <c r="J66" s="242" t="str">
        <f>IF(②選手情報入力!L68="","",②選手情報入力!L68)</f>
        <v/>
      </c>
      <c r="K66" s="243" t="str">
        <f>IF(②選手情報入力!M68="","",②選手情報入力!M68)</f>
        <v/>
      </c>
      <c r="L66" s="103" t="str">
        <f>IF(②選手情報入力!N68="","",②選手情報入力!N68)</f>
        <v/>
      </c>
      <c r="M66" s="103" t="str">
        <f>IF(②選手情報入力!O68="","",②選手情報入力!O68)</f>
        <v/>
      </c>
    </row>
    <row r="67" spans="1:13" s="92" customFormat="1" ht="18" customHeight="1">
      <c r="A67" s="104">
        <v>60</v>
      </c>
      <c r="B67" s="105" t="str">
        <f>IF(②選手情報入力!B69="","",②選手情報入力!B69)</f>
        <v/>
      </c>
      <c r="C67" s="129" t="str">
        <f>IF(②選手情報入力!C69="","",②選手情報入力!C69)</f>
        <v/>
      </c>
      <c r="D67" s="105" t="str">
        <f>IF(②選手情報入力!F69="","",②選手情報入力!F69)</f>
        <v/>
      </c>
      <c r="E67" s="105" t="str">
        <f>IF(②選手情報入力!G69="","",②選手情報入力!G69)</f>
        <v/>
      </c>
      <c r="F67" s="104" t="str">
        <f>IF(②選手情報入力!H69="","",②選手情報入力!H69)</f>
        <v/>
      </c>
      <c r="G67" s="105" t="str">
        <f>IF(②選手情報入力!I69="","",②選手情報入力!I69)</f>
        <v/>
      </c>
      <c r="H67" s="104" t="str">
        <f>IF(②選手情報入力!J69="","",②選手情報入力!J69)</f>
        <v/>
      </c>
      <c r="I67" s="105" t="str">
        <f>IF(②選手情報入力!K69="","",②選手情報入力!K69)</f>
        <v/>
      </c>
      <c r="J67" s="246" t="str">
        <f>IF(②選手情報入力!L69="","",②選手情報入力!L69)</f>
        <v/>
      </c>
      <c r="K67" s="247" t="str">
        <f>IF(②選手情報入力!M69="","",②選手情報入力!M69)</f>
        <v/>
      </c>
      <c r="L67" s="105" t="str">
        <f>IF(②選手情報入力!N69="","",②選手情報入力!N69)</f>
        <v/>
      </c>
      <c r="M67" s="105" t="str">
        <f>IF(②選手情報入力!O69="","",②選手情報入力!O69)</f>
        <v/>
      </c>
    </row>
    <row r="68" spans="1:13" s="92" customFormat="1" ht="18" customHeight="1">
      <c r="A68" s="108">
        <v>61</v>
      </c>
      <c r="B68" s="109" t="str">
        <f>IF(②選手情報入力!B70="","",②選手情報入力!B70)</f>
        <v/>
      </c>
      <c r="C68" s="130" t="str">
        <f>IF(②選手情報入力!C70="","",②選手情報入力!C70)</f>
        <v/>
      </c>
      <c r="D68" s="109" t="str">
        <f>IF(②選手情報入力!F70="","",②選手情報入力!F70)</f>
        <v/>
      </c>
      <c r="E68" s="109" t="str">
        <f>IF(②選手情報入力!G70="","",②選手情報入力!G70)</f>
        <v/>
      </c>
      <c r="F68" s="108" t="str">
        <f>IF(②選手情報入力!H70="","",②選手情報入力!H70)</f>
        <v/>
      </c>
      <c r="G68" s="109" t="str">
        <f>IF(②選手情報入力!I70="","",②選手情報入力!I70)</f>
        <v/>
      </c>
      <c r="H68" s="108" t="str">
        <f>IF(②選手情報入力!J70="","",②選手情報入力!J70)</f>
        <v/>
      </c>
      <c r="I68" s="109" t="str">
        <f>IF(②選手情報入力!K70="","",②選手情報入力!K70)</f>
        <v/>
      </c>
      <c r="J68" s="248" t="str">
        <f>IF(②選手情報入力!L70="","",②選手情報入力!L70)</f>
        <v/>
      </c>
      <c r="K68" s="249" t="str">
        <f>IF(②選手情報入力!M70="","",②選手情報入力!M70)</f>
        <v/>
      </c>
      <c r="L68" s="109" t="str">
        <f>IF(②選手情報入力!N70="","",②選手情報入力!N70)</f>
        <v/>
      </c>
      <c r="M68" s="109" t="str">
        <f>IF(②選手情報入力!O70="","",②選手情報入力!O70)</f>
        <v/>
      </c>
    </row>
    <row r="69" spans="1:13" s="92" customFormat="1" ht="18" customHeight="1">
      <c r="A69" s="102">
        <v>62</v>
      </c>
      <c r="B69" s="103" t="str">
        <f>IF(②選手情報入力!B71="","",②選手情報入力!B71)</f>
        <v/>
      </c>
      <c r="C69" s="127" t="str">
        <f>IF(②選手情報入力!C71="","",②選手情報入力!C71)</f>
        <v/>
      </c>
      <c r="D69" s="103" t="str">
        <f>IF(②選手情報入力!F71="","",②選手情報入力!F71)</f>
        <v/>
      </c>
      <c r="E69" s="103" t="str">
        <f>IF(②選手情報入力!G71="","",②選手情報入力!G71)</f>
        <v/>
      </c>
      <c r="F69" s="102" t="str">
        <f>IF(②選手情報入力!H71="","",②選手情報入力!H71)</f>
        <v/>
      </c>
      <c r="G69" s="103" t="str">
        <f>IF(②選手情報入力!I71="","",②選手情報入力!I71)</f>
        <v/>
      </c>
      <c r="H69" s="102" t="str">
        <f>IF(②選手情報入力!J71="","",②選手情報入力!J71)</f>
        <v/>
      </c>
      <c r="I69" s="103" t="str">
        <f>IF(②選手情報入力!K71="","",②選手情報入力!K71)</f>
        <v/>
      </c>
      <c r="J69" s="242" t="str">
        <f>IF(②選手情報入力!L71="","",②選手情報入力!L71)</f>
        <v/>
      </c>
      <c r="K69" s="243" t="str">
        <f>IF(②選手情報入力!M71="","",②選手情報入力!M71)</f>
        <v/>
      </c>
      <c r="L69" s="103" t="str">
        <f>IF(②選手情報入力!N71="","",②選手情報入力!N71)</f>
        <v/>
      </c>
      <c r="M69" s="103" t="str">
        <f>IF(②選手情報入力!O71="","",②選手情報入力!O71)</f>
        <v/>
      </c>
    </row>
    <row r="70" spans="1:13" s="92" customFormat="1" ht="18" customHeight="1">
      <c r="A70" s="102">
        <v>63</v>
      </c>
      <c r="B70" s="103" t="str">
        <f>IF(②選手情報入力!B72="","",②選手情報入力!B72)</f>
        <v/>
      </c>
      <c r="C70" s="127" t="str">
        <f>IF(②選手情報入力!C72="","",②選手情報入力!C72)</f>
        <v/>
      </c>
      <c r="D70" s="103" t="str">
        <f>IF(②選手情報入力!F72="","",②選手情報入力!F72)</f>
        <v/>
      </c>
      <c r="E70" s="103" t="str">
        <f>IF(②選手情報入力!G72="","",②選手情報入力!G72)</f>
        <v/>
      </c>
      <c r="F70" s="102" t="str">
        <f>IF(②選手情報入力!H72="","",②選手情報入力!H72)</f>
        <v/>
      </c>
      <c r="G70" s="103" t="str">
        <f>IF(②選手情報入力!I72="","",②選手情報入力!I72)</f>
        <v/>
      </c>
      <c r="H70" s="102" t="str">
        <f>IF(②選手情報入力!J72="","",②選手情報入力!J72)</f>
        <v/>
      </c>
      <c r="I70" s="103" t="str">
        <f>IF(②選手情報入力!K72="","",②選手情報入力!K72)</f>
        <v/>
      </c>
      <c r="J70" s="242" t="str">
        <f>IF(②選手情報入力!L72="","",②選手情報入力!L72)</f>
        <v/>
      </c>
      <c r="K70" s="243" t="str">
        <f>IF(②選手情報入力!M72="","",②選手情報入力!M72)</f>
        <v/>
      </c>
      <c r="L70" s="103" t="str">
        <f>IF(②選手情報入力!N72="","",②選手情報入力!N72)</f>
        <v/>
      </c>
      <c r="M70" s="103" t="str">
        <f>IF(②選手情報入力!O72="","",②選手情報入力!O72)</f>
        <v/>
      </c>
    </row>
    <row r="71" spans="1:13" s="92" customFormat="1" ht="18" customHeight="1">
      <c r="A71" s="102">
        <v>64</v>
      </c>
      <c r="B71" s="103" t="str">
        <f>IF(②選手情報入力!B73="","",②選手情報入力!B73)</f>
        <v/>
      </c>
      <c r="C71" s="127" t="str">
        <f>IF(②選手情報入力!C73="","",②選手情報入力!C73)</f>
        <v/>
      </c>
      <c r="D71" s="103" t="str">
        <f>IF(②選手情報入力!F73="","",②選手情報入力!F73)</f>
        <v/>
      </c>
      <c r="E71" s="103" t="str">
        <f>IF(②選手情報入力!G73="","",②選手情報入力!G73)</f>
        <v/>
      </c>
      <c r="F71" s="102" t="str">
        <f>IF(②選手情報入力!H73="","",②選手情報入力!H73)</f>
        <v/>
      </c>
      <c r="G71" s="103" t="str">
        <f>IF(②選手情報入力!I73="","",②選手情報入力!I73)</f>
        <v/>
      </c>
      <c r="H71" s="102" t="str">
        <f>IF(②選手情報入力!J73="","",②選手情報入力!J73)</f>
        <v/>
      </c>
      <c r="I71" s="103" t="str">
        <f>IF(②選手情報入力!K73="","",②選手情報入力!K73)</f>
        <v/>
      </c>
      <c r="J71" s="242" t="str">
        <f>IF(②選手情報入力!L73="","",②選手情報入力!L73)</f>
        <v/>
      </c>
      <c r="K71" s="243" t="str">
        <f>IF(②選手情報入力!M73="","",②選手情報入力!M73)</f>
        <v/>
      </c>
      <c r="L71" s="103" t="str">
        <f>IF(②選手情報入力!N73="","",②選手情報入力!N73)</f>
        <v/>
      </c>
      <c r="M71" s="103" t="str">
        <f>IF(②選手情報入力!O73="","",②選手情報入力!O73)</f>
        <v/>
      </c>
    </row>
    <row r="72" spans="1:13" s="92" customFormat="1" ht="18" customHeight="1">
      <c r="A72" s="106">
        <v>65</v>
      </c>
      <c r="B72" s="107" t="str">
        <f>IF(②選手情報入力!B74="","",②選手情報入力!B74)</f>
        <v/>
      </c>
      <c r="C72" s="128" t="str">
        <f>IF(②選手情報入力!C74="","",②選手情報入力!C74)</f>
        <v/>
      </c>
      <c r="D72" s="107" t="str">
        <f>IF(②選手情報入力!F74="","",②選手情報入力!F74)</f>
        <v/>
      </c>
      <c r="E72" s="107" t="str">
        <f>IF(②選手情報入力!G74="","",②選手情報入力!G74)</f>
        <v/>
      </c>
      <c r="F72" s="106" t="str">
        <f>IF(②選手情報入力!H74="","",②選手情報入力!H74)</f>
        <v/>
      </c>
      <c r="G72" s="107" t="str">
        <f>IF(②選手情報入力!I74="","",②選手情報入力!I74)</f>
        <v/>
      </c>
      <c r="H72" s="106" t="str">
        <f>IF(②選手情報入力!J74="","",②選手情報入力!J74)</f>
        <v/>
      </c>
      <c r="I72" s="107" t="str">
        <f>IF(②選手情報入力!K74="","",②選手情報入力!K74)</f>
        <v/>
      </c>
      <c r="J72" s="244" t="str">
        <f>IF(②選手情報入力!L74="","",②選手情報入力!L74)</f>
        <v/>
      </c>
      <c r="K72" s="245" t="str">
        <f>IF(②選手情報入力!M74="","",②選手情報入力!M74)</f>
        <v/>
      </c>
      <c r="L72" s="107" t="str">
        <f>IF(②選手情報入力!N74="","",②選手情報入力!N74)</f>
        <v/>
      </c>
      <c r="M72" s="107" t="str">
        <f>IF(②選手情報入力!O74="","",②選手情報入力!O74)</f>
        <v/>
      </c>
    </row>
    <row r="73" spans="1:13" s="92" customFormat="1" ht="18" customHeight="1">
      <c r="A73" s="100">
        <v>66</v>
      </c>
      <c r="B73" s="101" t="str">
        <f>IF(②選手情報入力!B75="","",②選手情報入力!B75)</f>
        <v/>
      </c>
      <c r="C73" s="126" t="str">
        <f>IF(②選手情報入力!C75="","",②選手情報入力!C75)</f>
        <v/>
      </c>
      <c r="D73" s="101" t="str">
        <f>IF(②選手情報入力!F75="","",②選手情報入力!F75)</f>
        <v/>
      </c>
      <c r="E73" s="101" t="str">
        <f>IF(②選手情報入力!G75="","",②選手情報入力!G75)</f>
        <v/>
      </c>
      <c r="F73" s="100" t="str">
        <f>IF(②選手情報入力!H75="","",②選手情報入力!H75)</f>
        <v/>
      </c>
      <c r="G73" s="101" t="str">
        <f>IF(②選手情報入力!I75="","",②選手情報入力!I75)</f>
        <v/>
      </c>
      <c r="H73" s="100" t="str">
        <f>IF(②選手情報入力!J75="","",②選手情報入力!J75)</f>
        <v/>
      </c>
      <c r="I73" s="101" t="str">
        <f>IF(②選手情報入力!K75="","",②選手情報入力!K75)</f>
        <v/>
      </c>
      <c r="J73" s="240" t="str">
        <f>IF(②選手情報入力!L75="","",②選手情報入力!L75)</f>
        <v/>
      </c>
      <c r="K73" s="241" t="str">
        <f>IF(②選手情報入力!M75="","",②選手情報入力!M75)</f>
        <v/>
      </c>
      <c r="L73" s="101" t="str">
        <f>IF(②選手情報入力!N75="","",②選手情報入力!N75)</f>
        <v/>
      </c>
      <c r="M73" s="101" t="str">
        <f>IF(②選手情報入力!O75="","",②選手情報入力!O75)</f>
        <v/>
      </c>
    </row>
    <row r="74" spans="1:13" s="92" customFormat="1" ht="18" customHeight="1">
      <c r="A74" s="102">
        <v>67</v>
      </c>
      <c r="B74" s="103" t="str">
        <f>IF(②選手情報入力!B76="","",②選手情報入力!B76)</f>
        <v/>
      </c>
      <c r="C74" s="127" t="str">
        <f>IF(②選手情報入力!C76="","",②選手情報入力!C76)</f>
        <v/>
      </c>
      <c r="D74" s="103" t="str">
        <f>IF(②選手情報入力!F76="","",②選手情報入力!F76)</f>
        <v/>
      </c>
      <c r="E74" s="103" t="str">
        <f>IF(②選手情報入力!G76="","",②選手情報入力!G76)</f>
        <v/>
      </c>
      <c r="F74" s="102" t="str">
        <f>IF(②選手情報入力!H76="","",②選手情報入力!H76)</f>
        <v/>
      </c>
      <c r="G74" s="103" t="str">
        <f>IF(②選手情報入力!I76="","",②選手情報入力!I76)</f>
        <v/>
      </c>
      <c r="H74" s="102" t="str">
        <f>IF(②選手情報入力!J76="","",②選手情報入力!J76)</f>
        <v/>
      </c>
      <c r="I74" s="103" t="str">
        <f>IF(②選手情報入力!K76="","",②選手情報入力!K76)</f>
        <v/>
      </c>
      <c r="J74" s="242" t="str">
        <f>IF(②選手情報入力!L76="","",②選手情報入力!L76)</f>
        <v/>
      </c>
      <c r="K74" s="243" t="str">
        <f>IF(②選手情報入力!M76="","",②選手情報入力!M76)</f>
        <v/>
      </c>
      <c r="L74" s="103" t="str">
        <f>IF(②選手情報入力!N76="","",②選手情報入力!N76)</f>
        <v/>
      </c>
      <c r="M74" s="103" t="str">
        <f>IF(②選手情報入力!O76="","",②選手情報入力!O76)</f>
        <v/>
      </c>
    </row>
    <row r="75" spans="1:13" s="92" customFormat="1" ht="18" customHeight="1">
      <c r="A75" s="102">
        <v>68</v>
      </c>
      <c r="B75" s="103" t="str">
        <f>IF(②選手情報入力!B77="","",②選手情報入力!B77)</f>
        <v/>
      </c>
      <c r="C75" s="127" t="str">
        <f>IF(②選手情報入力!C77="","",②選手情報入力!C77)</f>
        <v/>
      </c>
      <c r="D75" s="103" t="str">
        <f>IF(②選手情報入力!F77="","",②選手情報入力!F77)</f>
        <v/>
      </c>
      <c r="E75" s="103" t="str">
        <f>IF(②選手情報入力!G77="","",②選手情報入力!G77)</f>
        <v/>
      </c>
      <c r="F75" s="102" t="str">
        <f>IF(②選手情報入力!H77="","",②選手情報入力!H77)</f>
        <v/>
      </c>
      <c r="G75" s="103" t="str">
        <f>IF(②選手情報入力!I77="","",②選手情報入力!I77)</f>
        <v/>
      </c>
      <c r="H75" s="102" t="str">
        <f>IF(②選手情報入力!J77="","",②選手情報入力!J77)</f>
        <v/>
      </c>
      <c r="I75" s="103" t="str">
        <f>IF(②選手情報入力!K77="","",②選手情報入力!K77)</f>
        <v/>
      </c>
      <c r="J75" s="242" t="str">
        <f>IF(②選手情報入力!L77="","",②選手情報入力!L77)</f>
        <v/>
      </c>
      <c r="K75" s="243" t="str">
        <f>IF(②選手情報入力!M77="","",②選手情報入力!M77)</f>
        <v/>
      </c>
      <c r="L75" s="103" t="str">
        <f>IF(②選手情報入力!N77="","",②選手情報入力!N77)</f>
        <v/>
      </c>
      <c r="M75" s="103" t="str">
        <f>IF(②選手情報入力!O77="","",②選手情報入力!O77)</f>
        <v/>
      </c>
    </row>
    <row r="76" spans="1:13" s="92" customFormat="1" ht="18" customHeight="1">
      <c r="A76" s="102">
        <v>69</v>
      </c>
      <c r="B76" s="103" t="str">
        <f>IF(②選手情報入力!B78="","",②選手情報入力!B78)</f>
        <v/>
      </c>
      <c r="C76" s="127" t="str">
        <f>IF(②選手情報入力!C78="","",②選手情報入力!C78)</f>
        <v/>
      </c>
      <c r="D76" s="103" t="str">
        <f>IF(②選手情報入力!F78="","",②選手情報入力!F78)</f>
        <v/>
      </c>
      <c r="E76" s="103" t="str">
        <f>IF(②選手情報入力!G78="","",②選手情報入力!G78)</f>
        <v/>
      </c>
      <c r="F76" s="102" t="str">
        <f>IF(②選手情報入力!H78="","",②選手情報入力!H78)</f>
        <v/>
      </c>
      <c r="G76" s="103" t="str">
        <f>IF(②選手情報入力!I78="","",②選手情報入力!I78)</f>
        <v/>
      </c>
      <c r="H76" s="102" t="str">
        <f>IF(②選手情報入力!J78="","",②選手情報入力!J78)</f>
        <v/>
      </c>
      <c r="I76" s="103" t="str">
        <f>IF(②選手情報入力!K78="","",②選手情報入力!K78)</f>
        <v/>
      </c>
      <c r="J76" s="242" t="str">
        <f>IF(②選手情報入力!L78="","",②選手情報入力!L78)</f>
        <v/>
      </c>
      <c r="K76" s="243" t="str">
        <f>IF(②選手情報入力!M78="","",②選手情報入力!M78)</f>
        <v/>
      </c>
      <c r="L76" s="103" t="str">
        <f>IF(②選手情報入力!N78="","",②選手情報入力!N78)</f>
        <v/>
      </c>
      <c r="M76" s="103" t="str">
        <f>IF(②選手情報入力!O78="","",②選手情報入力!O78)</f>
        <v/>
      </c>
    </row>
    <row r="77" spans="1:13" s="92" customFormat="1" ht="18" customHeight="1">
      <c r="A77" s="104">
        <v>70</v>
      </c>
      <c r="B77" s="105" t="str">
        <f>IF(②選手情報入力!B79="","",②選手情報入力!B79)</f>
        <v/>
      </c>
      <c r="C77" s="129" t="str">
        <f>IF(②選手情報入力!C79="","",②選手情報入力!C79)</f>
        <v/>
      </c>
      <c r="D77" s="105" t="str">
        <f>IF(②選手情報入力!F79="","",②選手情報入力!F79)</f>
        <v/>
      </c>
      <c r="E77" s="105" t="str">
        <f>IF(②選手情報入力!G79="","",②選手情報入力!G79)</f>
        <v/>
      </c>
      <c r="F77" s="104" t="str">
        <f>IF(②選手情報入力!H79="","",②選手情報入力!H79)</f>
        <v/>
      </c>
      <c r="G77" s="105" t="str">
        <f>IF(②選手情報入力!I79="","",②選手情報入力!I79)</f>
        <v/>
      </c>
      <c r="H77" s="104" t="str">
        <f>IF(②選手情報入力!J79="","",②選手情報入力!J79)</f>
        <v/>
      </c>
      <c r="I77" s="105" t="str">
        <f>IF(②選手情報入力!K79="","",②選手情報入力!K79)</f>
        <v/>
      </c>
      <c r="J77" s="246" t="str">
        <f>IF(②選手情報入力!L79="","",②選手情報入力!L79)</f>
        <v/>
      </c>
      <c r="K77" s="247" t="str">
        <f>IF(②選手情報入力!M79="","",②選手情報入力!M79)</f>
        <v/>
      </c>
      <c r="L77" s="105" t="str">
        <f>IF(②選手情報入力!N79="","",②選手情報入力!N79)</f>
        <v/>
      </c>
      <c r="M77" s="105" t="str">
        <f>IF(②選手情報入力!O79="","",②選手情報入力!O79)</f>
        <v/>
      </c>
    </row>
    <row r="78" spans="1:13" s="92" customFormat="1" ht="18" customHeight="1">
      <c r="A78" s="108">
        <v>71</v>
      </c>
      <c r="B78" s="109" t="str">
        <f>IF(②選手情報入力!B80="","",②選手情報入力!B80)</f>
        <v/>
      </c>
      <c r="C78" s="130" t="str">
        <f>IF(②選手情報入力!C80="","",②選手情報入力!C80)</f>
        <v/>
      </c>
      <c r="D78" s="109" t="str">
        <f>IF(②選手情報入力!F80="","",②選手情報入力!F80)</f>
        <v/>
      </c>
      <c r="E78" s="109" t="str">
        <f>IF(②選手情報入力!G80="","",②選手情報入力!G80)</f>
        <v/>
      </c>
      <c r="F78" s="108" t="str">
        <f>IF(②選手情報入力!H80="","",②選手情報入力!H80)</f>
        <v/>
      </c>
      <c r="G78" s="109" t="str">
        <f>IF(②選手情報入力!I80="","",②選手情報入力!I80)</f>
        <v/>
      </c>
      <c r="H78" s="108" t="str">
        <f>IF(②選手情報入力!J80="","",②選手情報入力!J80)</f>
        <v/>
      </c>
      <c r="I78" s="109" t="str">
        <f>IF(②選手情報入力!K80="","",②選手情報入力!K80)</f>
        <v/>
      </c>
      <c r="J78" s="248" t="str">
        <f>IF(②選手情報入力!L80="","",②選手情報入力!L80)</f>
        <v/>
      </c>
      <c r="K78" s="249" t="str">
        <f>IF(②選手情報入力!M80="","",②選手情報入力!M80)</f>
        <v/>
      </c>
      <c r="L78" s="109" t="str">
        <f>IF(②選手情報入力!N80="","",②選手情報入力!N80)</f>
        <v/>
      </c>
      <c r="M78" s="109" t="str">
        <f>IF(②選手情報入力!O80="","",②選手情報入力!O80)</f>
        <v/>
      </c>
    </row>
    <row r="79" spans="1:13" s="92" customFormat="1" ht="18" customHeight="1">
      <c r="A79" s="102">
        <v>72</v>
      </c>
      <c r="B79" s="103" t="str">
        <f>IF(②選手情報入力!B81="","",②選手情報入力!B81)</f>
        <v/>
      </c>
      <c r="C79" s="127" t="str">
        <f>IF(②選手情報入力!C81="","",②選手情報入力!C81)</f>
        <v/>
      </c>
      <c r="D79" s="103" t="str">
        <f>IF(②選手情報入力!F81="","",②選手情報入力!F81)</f>
        <v/>
      </c>
      <c r="E79" s="103" t="str">
        <f>IF(②選手情報入力!G81="","",②選手情報入力!G81)</f>
        <v/>
      </c>
      <c r="F79" s="102" t="str">
        <f>IF(②選手情報入力!H81="","",②選手情報入力!H81)</f>
        <v/>
      </c>
      <c r="G79" s="103" t="str">
        <f>IF(②選手情報入力!I81="","",②選手情報入力!I81)</f>
        <v/>
      </c>
      <c r="H79" s="102" t="str">
        <f>IF(②選手情報入力!J81="","",②選手情報入力!J81)</f>
        <v/>
      </c>
      <c r="I79" s="103" t="str">
        <f>IF(②選手情報入力!K81="","",②選手情報入力!K81)</f>
        <v/>
      </c>
      <c r="J79" s="242" t="str">
        <f>IF(②選手情報入力!L81="","",②選手情報入力!L81)</f>
        <v/>
      </c>
      <c r="K79" s="243" t="str">
        <f>IF(②選手情報入力!M81="","",②選手情報入力!M81)</f>
        <v/>
      </c>
      <c r="L79" s="103" t="str">
        <f>IF(②選手情報入力!N81="","",②選手情報入力!N81)</f>
        <v/>
      </c>
      <c r="M79" s="103" t="str">
        <f>IF(②選手情報入力!O81="","",②選手情報入力!O81)</f>
        <v/>
      </c>
    </row>
    <row r="80" spans="1:13" s="92" customFormat="1" ht="18" customHeight="1">
      <c r="A80" s="102">
        <v>73</v>
      </c>
      <c r="B80" s="103" t="str">
        <f>IF(②選手情報入力!B82="","",②選手情報入力!B82)</f>
        <v/>
      </c>
      <c r="C80" s="127" t="str">
        <f>IF(②選手情報入力!C82="","",②選手情報入力!C82)</f>
        <v/>
      </c>
      <c r="D80" s="103" t="str">
        <f>IF(②選手情報入力!F82="","",②選手情報入力!F82)</f>
        <v/>
      </c>
      <c r="E80" s="103" t="str">
        <f>IF(②選手情報入力!G82="","",②選手情報入力!G82)</f>
        <v/>
      </c>
      <c r="F80" s="102" t="str">
        <f>IF(②選手情報入力!H82="","",②選手情報入力!H82)</f>
        <v/>
      </c>
      <c r="G80" s="103" t="str">
        <f>IF(②選手情報入力!I82="","",②選手情報入力!I82)</f>
        <v/>
      </c>
      <c r="H80" s="102" t="str">
        <f>IF(②選手情報入力!J82="","",②選手情報入力!J82)</f>
        <v/>
      </c>
      <c r="I80" s="103" t="str">
        <f>IF(②選手情報入力!K82="","",②選手情報入力!K82)</f>
        <v/>
      </c>
      <c r="J80" s="242" t="str">
        <f>IF(②選手情報入力!L82="","",②選手情報入力!L82)</f>
        <v/>
      </c>
      <c r="K80" s="243" t="str">
        <f>IF(②選手情報入力!M82="","",②選手情報入力!M82)</f>
        <v/>
      </c>
      <c r="L80" s="103" t="str">
        <f>IF(②選手情報入力!N82="","",②選手情報入力!N82)</f>
        <v/>
      </c>
      <c r="M80" s="103" t="str">
        <f>IF(②選手情報入力!O82="","",②選手情報入力!O82)</f>
        <v/>
      </c>
    </row>
    <row r="81" spans="1:13" s="92" customFormat="1" ht="18" customHeight="1">
      <c r="A81" s="102">
        <v>74</v>
      </c>
      <c r="B81" s="103" t="str">
        <f>IF(②選手情報入力!B83="","",②選手情報入力!B83)</f>
        <v/>
      </c>
      <c r="C81" s="127" t="str">
        <f>IF(②選手情報入力!C83="","",②選手情報入力!C83)</f>
        <v/>
      </c>
      <c r="D81" s="103" t="str">
        <f>IF(②選手情報入力!F83="","",②選手情報入力!F83)</f>
        <v/>
      </c>
      <c r="E81" s="103" t="str">
        <f>IF(②選手情報入力!G83="","",②選手情報入力!G83)</f>
        <v/>
      </c>
      <c r="F81" s="102" t="str">
        <f>IF(②選手情報入力!H83="","",②選手情報入力!H83)</f>
        <v/>
      </c>
      <c r="G81" s="103" t="str">
        <f>IF(②選手情報入力!I83="","",②選手情報入力!I83)</f>
        <v/>
      </c>
      <c r="H81" s="102" t="str">
        <f>IF(②選手情報入力!J83="","",②選手情報入力!J83)</f>
        <v/>
      </c>
      <c r="I81" s="103" t="str">
        <f>IF(②選手情報入力!K83="","",②選手情報入力!K83)</f>
        <v/>
      </c>
      <c r="J81" s="242" t="str">
        <f>IF(②選手情報入力!L83="","",②選手情報入力!L83)</f>
        <v/>
      </c>
      <c r="K81" s="243" t="str">
        <f>IF(②選手情報入力!M83="","",②選手情報入力!M83)</f>
        <v/>
      </c>
      <c r="L81" s="103" t="str">
        <f>IF(②選手情報入力!N83="","",②選手情報入力!N83)</f>
        <v/>
      </c>
      <c r="M81" s="103" t="str">
        <f>IF(②選手情報入力!O83="","",②選手情報入力!O83)</f>
        <v/>
      </c>
    </row>
    <row r="82" spans="1:13" s="92" customFormat="1" ht="18" customHeight="1">
      <c r="A82" s="106">
        <v>75</v>
      </c>
      <c r="B82" s="107" t="str">
        <f>IF(②選手情報入力!B84="","",②選手情報入力!B84)</f>
        <v/>
      </c>
      <c r="C82" s="128" t="str">
        <f>IF(②選手情報入力!C84="","",②選手情報入力!C84)</f>
        <v/>
      </c>
      <c r="D82" s="107" t="str">
        <f>IF(②選手情報入力!F84="","",②選手情報入力!F84)</f>
        <v/>
      </c>
      <c r="E82" s="107" t="str">
        <f>IF(②選手情報入力!G84="","",②選手情報入力!G84)</f>
        <v/>
      </c>
      <c r="F82" s="106" t="str">
        <f>IF(②選手情報入力!H84="","",②選手情報入力!H84)</f>
        <v/>
      </c>
      <c r="G82" s="107" t="str">
        <f>IF(②選手情報入力!I84="","",②選手情報入力!I84)</f>
        <v/>
      </c>
      <c r="H82" s="106" t="str">
        <f>IF(②選手情報入力!J84="","",②選手情報入力!J84)</f>
        <v/>
      </c>
      <c r="I82" s="107" t="str">
        <f>IF(②選手情報入力!K84="","",②選手情報入力!K84)</f>
        <v/>
      </c>
      <c r="J82" s="244" t="str">
        <f>IF(②選手情報入力!L84="","",②選手情報入力!L84)</f>
        <v/>
      </c>
      <c r="K82" s="245" t="str">
        <f>IF(②選手情報入力!M84="","",②選手情報入力!M84)</f>
        <v/>
      </c>
      <c r="L82" s="107" t="str">
        <f>IF(②選手情報入力!N84="","",②選手情報入力!N84)</f>
        <v/>
      </c>
      <c r="M82" s="107" t="str">
        <f>IF(②選手情報入力!O84="","",②選手情報入力!O84)</f>
        <v/>
      </c>
    </row>
    <row r="83" spans="1:13" s="92" customFormat="1" ht="18" customHeight="1">
      <c r="A83" s="100">
        <v>76</v>
      </c>
      <c r="B83" s="101" t="str">
        <f>IF(②選手情報入力!B85="","",②選手情報入力!B85)</f>
        <v/>
      </c>
      <c r="C83" s="126" t="str">
        <f>IF(②選手情報入力!C85="","",②選手情報入力!C85)</f>
        <v/>
      </c>
      <c r="D83" s="101" t="str">
        <f>IF(②選手情報入力!F85="","",②選手情報入力!F85)</f>
        <v/>
      </c>
      <c r="E83" s="101" t="str">
        <f>IF(②選手情報入力!G85="","",②選手情報入力!G85)</f>
        <v/>
      </c>
      <c r="F83" s="100" t="str">
        <f>IF(②選手情報入力!H85="","",②選手情報入力!H85)</f>
        <v/>
      </c>
      <c r="G83" s="101" t="str">
        <f>IF(②選手情報入力!I85="","",②選手情報入力!I85)</f>
        <v/>
      </c>
      <c r="H83" s="100" t="str">
        <f>IF(②選手情報入力!J85="","",②選手情報入力!J85)</f>
        <v/>
      </c>
      <c r="I83" s="101" t="str">
        <f>IF(②選手情報入力!K85="","",②選手情報入力!K85)</f>
        <v/>
      </c>
      <c r="J83" s="240" t="str">
        <f>IF(②選手情報入力!L85="","",②選手情報入力!L85)</f>
        <v/>
      </c>
      <c r="K83" s="241" t="str">
        <f>IF(②選手情報入力!M85="","",②選手情報入力!M85)</f>
        <v/>
      </c>
      <c r="L83" s="101" t="str">
        <f>IF(②選手情報入力!N85="","",②選手情報入力!N85)</f>
        <v/>
      </c>
      <c r="M83" s="101" t="str">
        <f>IF(②選手情報入力!O85="","",②選手情報入力!O85)</f>
        <v/>
      </c>
    </row>
    <row r="84" spans="1:13" s="92" customFormat="1" ht="18" customHeight="1">
      <c r="A84" s="102">
        <v>77</v>
      </c>
      <c r="B84" s="103" t="str">
        <f>IF(②選手情報入力!B86="","",②選手情報入力!B86)</f>
        <v/>
      </c>
      <c r="C84" s="127" t="str">
        <f>IF(②選手情報入力!C86="","",②選手情報入力!C86)</f>
        <v/>
      </c>
      <c r="D84" s="103" t="str">
        <f>IF(②選手情報入力!F86="","",②選手情報入力!F86)</f>
        <v/>
      </c>
      <c r="E84" s="103" t="str">
        <f>IF(②選手情報入力!G86="","",②選手情報入力!G86)</f>
        <v/>
      </c>
      <c r="F84" s="102" t="str">
        <f>IF(②選手情報入力!H86="","",②選手情報入力!H86)</f>
        <v/>
      </c>
      <c r="G84" s="103" t="str">
        <f>IF(②選手情報入力!I86="","",②選手情報入力!I86)</f>
        <v/>
      </c>
      <c r="H84" s="102" t="str">
        <f>IF(②選手情報入力!J86="","",②選手情報入力!J86)</f>
        <v/>
      </c>
      <c r="I84" s="103" t="str">
        <f>IF(②選手情報入力!K86="","",②選手情報入力!K86)</f>
        <v/>
      </c>
      <c r="J84" s="242" t="str">
        <f>IF(②選手情報入力!L86="","",②選手情報入力!L86)</f>
        <v/>
      </c>
      <c r="K84" s="243" t="str">
        <f>IF(②選手情報入力!M86="","",②選手情報入力!M86)</f>
        <v/>
      </c>
      <c r="L84" s="103" t="str">
        <f>IF(②選手情報入力!N86="","",②選手情報入力!N86)</f>
        <v/>
      </c>
      <c r="M84" s="103" t="str">
        <f>IF(②選手情報入力!O86="","",②選手情報入力!O86)</f>
        <v/>
      </c>
    </row>
    <row r="85" spans="1:13" s="92" customFormat="1" ht="18" customHeight="1">
      <c r="A85" s="102">
        <v>78</v>
      </c>
      <c r="B85" s="103" t="str">
        <f>IF(②選手情報入力!B87="","",②選手情報入力!B87)</f>
        <v/>
      </c>
      <c r="C85" s="127" t="str">
        <f>IF(②選手情報入力!C87="","",②選手情報入力!C87)</f>
        <v/>
      </c>
      <c r="D85" s="103" t="str">
        <f>IF(②選手情報入力!F87="","",②選手情報入力!F87)</f>
        <v/>
      </c>
      <c r="E85" s="103" t="str">
        <f>IF(②選手情報入力!G87="","",②選手情報入力!G87)</f>
        <v/>
      </c>
      <c r="F85" s="102" t="str">
        <f>IF(②選手情報入力!H87="","",②選手情報入力!H87)</f>
        <v/>
      </c>
      <c r="G85" s="103" t="str">
        <f>IF(②選手情報入力!I87="","",②選手情報入力!I87)</f>
        <v/>
      </c>
      <c r="H85" s="102" t="str">
        <f>IF(②選手情報入力!J87="","",②選手情報入力!J87)</f>
        <v/>
      </c>
      <c r="I85" s="103" t="str">
        <f>IF(②選手情報入力!K87="","",②選手情報入力!K87)</f>
        <v/>
      </c>
      <c r="J85" s="242" t="str">
        <f>IF(②選手情報入力!L87="","",②選手情報入力!L87)</f>
        <v/>
      </c>
      <c r="K85" s="243" t="str">
        <f>IF(②選手情報入力!M87="","",②選手情報入力!M87)</f>
        <v/>
      </c>
      <c r="L85" s="103" t="str">
        <f>IF(②選手情報入力!N87="","",②選手情報入力!N87)</f>
        <v/>
      </c>
      <c r="M85" s="103" t="str">
        <f>IF(②選手情報入力!O87="","",②選手情報入力!O87)</f>
        <v/>
      </c>
    </row>
    <row r="86" spans="1:13" s="92" customFormat="1" ht="18" customHeight="1">
      <c r="A86" s="102">
        <v>79</v>
      </c>
      <c r="B86" s="103" t="str">
        <f>IF(②選手情報入力!B88="","",②選手情報入力!B88)</f>
        <v/>
      </c>
      <c r="C86" s="127" t="str">
        <f>IF(②選手情報入力!C88="","",②選手情報入力!C88)</f>
        <v/>
      </c>
      <c r="D86" s="103" t="str">
        <f>IF(②選手情報入力!F88="","",②選手情報入力!F88)</f>
        <v/>
      </c>
      <c r="E86" s="103" t="str">
        <f>IF(②選手情報入力!G88="","",②選手情報入力!G88)</f>
        <v/>
      </c>
      <c r="F86" s="102" t="str">
        <f>IF(②選手情報入力!H88="","",②選手情報入力!H88)</f>
        <v/>
      </c>
      <c r="G86" s="103" t="str">
        <f>IF(②選手情報入力!I88="","",②選手情報入力!I88)</f>
        <v/>
      </c>
      <c r="H86" s="102" t="str">
        <f>IF(②選手情報入力!J88="","",②選手情報入力!J88)</f>
        <v/>
      </c>
      <c r="I86" s="103" t="str">
        <f>IF(②選手情報入力!K88="","",②選手情報入力!K88)</f>
        <v/>
      </c>
      <c r="J86" s="242" t="str">
        <f>IF(②選手情報入力!L88="","",②選手情報入力!L88)</f>
        <v/>
      </c>
      <c r="K86" s="243" t="str">
        <f>IF(②選手情報入力!M88="","",②選手情報入力!M88)</f>
        <v/>
      </c>
      <c r="L86" s="103" t="str">
        <f>IF(②選手情報入力!N88="","",②選手情報入力!N88)</f>
        <v/>
      </c>
      <c r="M86" s="103" t="str">
        <f>IF(②選手情報入力!O88="","",②選手情報入力!O88)</f>
        <v/>
      </c>
    </row>
    <row r="87" spans="1:13" s="92" customFormat="1" ht="18" customHeight="1">
      <c r="A87" s="104">
        <v>80</v>
      </c>
      <c r="B87" s="105" t="str">
        <f>IF(②選手情報入力!B89="","",②選手情報入力!B89)</f>
        <v/>
      </c>
      <c r="C87" s="129" t="str">
        <f>IF(②選手情報入力!C89="","",②選手情報入力!C89)</f>
        <v/>
      </c>
      <c r="D87" s="105" t="str">
        <f>IF(②選手情報入力!F89="","",②選手情報入力!F89)</f>
        <v/>
      </c>
      <c r="E87" s="105" t="str">
        <f>IF(②選手情報入力!G89="","",②選手情報入力!G89)</f>
        <v/>
      </c>
      <c r="F87" s="104" t="str">
        <f>IF(②選手情報入力!H89="","",②選手情報入力!H89)</f>
        <v/>
      </c>
      <c r="G87" s="105" t="str">
        <f>IF(②選手情報入力!I89="","",②選手情報入力!I89)</f>
        <v/>
      </c>
      <c r="H87" s="104" t="str">
        <f>IF(②選手情報入力!J89="","",②選手情報入力!J89)</f>
        <v/>
      </c>
      <c r="I87" s="105" t="str">
        <f>IF(②選手情報入力!K89="","",②選手情報入力!K89)</f>
        <v/>
      </c>
      <c r="J87" s="246" t="str">
        <f>IF(②選手情報入力!L89="","",②選手情報入力!L89)</f>
        <v/>
      </c>
      <c r="K87" s="247" t="str">
        <f>IF(②選手情報入力!M89="","",②選手情報入力!M89)</f>
        <v/>
      </c>
      <c r="L87" s="105" t="str">
        <f>IF(②選手情報入力!N89="","",②選手情報入力!N89)</f>
        <v/>
      </c>
      <c r="M87" s="105" t="str">
        <f>IF(②選手情報入力!O89="","",②選手情報入力!O89)</f>
        <v/>
      </c>
    </row>
    <row r="88" spans="1:13" s="92" customFormat="1" ht="18" customHeight="1">
      <c r="A88" s="108">
        <v>81</v>
      </c>
      <c r="B88" s="109" t="str">
        <f>IF(②選手情報入力!B90="","",②選手情報入力!B90)</f>
        <v/>
      </c>
      <c r="C88" s="130" t="str">
        <f>IF(②選手情報入力!C90="","",②選手情報入力!C90)</f>
        <v/>
      </c>
      <c r="D88" s="109" t="str">
        <f>IF(②選手情報入力!F90="","",②選手情報入力!F90)</f>
        <v/>
      </c>
      <c r="E88" s="109" t="str">
        <f>IF(②選手情報入力!G90="","",②選手情報入力!G90)</f>
        <v/>
      </c>
      <c r="F88" s="108" t="str">
        <f>IF(②選手情報入力!H90="","",②選手情報入力!H90)</f>
        <v/>
      </c>
      <c r="G88" s="109" t="str">
        <f>IF(②選手情報入力!I90="","",②選手情報入力!I90)</f>
        <v/>
      </c>
      <c r="H88" s="108" t="str">
        <f>IF(②選手情報入力!J90="","",②選手情報入力!J90)</f>
        <v/>
      </c>
      <c r="I88" s="109" t="str">
        <f>IF(②選手情報入力!K90="","",②選手情報入力!K90)</f>
        <v/>
      </c>
      <c r="J88" s="248" t="str">
        <f>IF(②選手情報入力!L90="","",②選手情報入力!L90)</f>
        <v/>
      </c>
      <c r="K88" s="249" t="str">
        <f>IF(②選手情報入力!M90="","",②選手情報入力!M90)</f>
        <v/>
      </c>
      <c r="L88" s="109" t="str">
        <f>IF(②選手情報入力!N90="","",②選手情報入力!N90)</f>
        <v/>
      </c>
      <c r="M88" s="109" t="str">
        <f>IF(②選手情報入力!O90="","",②選手情報入力!O90)</f>
        <v/>
      </c>
    </row>
    <row r="89" spans="1:13" s="92" customFormat="1" ht="18" customHeight="1">
      <c r="A89" s="102">
        <v>82</v>
      </c>
      <c r="B89" s="103" t="str">
        <f>IF(②選手情報入力!B91="","",②選手情報入力!B91)</f>
        <v/>
      </c>
      <c r="C89" s="127" t="str">
        <f>IF(②選手情報入力!C91="","",②選手情報入力!C91)</f>
        <v/>
      </c>
      <c r="D89" s="103" t="str">
        <f>IF(②選手情報入力!F91="","",②選手情報入力!F91)</f>
        <v/>
      </c>
      <c r="E89" s="103" t="str">
        <f>IF(②選手情報入力!G91="","",②選手情報入力!G91)</f>
        <v/>
      </c>
      <c r="F89" s="102" t="str">
        <f>IF(②選手情報入力!H91="","",②選手情報入力!H91)</f>
        <v/>
      </c>
      <c r="G89" s="103" t="str">
        <f>IF(②選手情報入力!I91="","",②選手情報入力!I91)</f>
        <v/>
      </c>
      <c r="H89" s="102" t="str">
        <f>IF(②選手情報入力!J91="","",②選手情報入力!J91)</f>
        <v/>
      </c>
      <c r="I89" s="103" t="str">
        <f>IF(②選手情報入力!K91="","",②選手情報入力!K91)</f>
        <v/>
      </c>
      <c r="J89" s="242" t="str">
        <f>IF(②選手情報入力!L91="","",②選手情報入力!L91)</f>
        <v/>
      </c>
      <c r="K89" s="243" t="str">
        <f>IF(②選手情報入力!M91="","",②選手情報入力!M91)</f>
        <v/>
      </c>
      <c r="L89" s="103" t="str">
        <f>IF(②選手情報入力!N91="","",②選手情報入力!N91)</f>
        <v/>
      </c>
      <c r="M89" s="103" t="str">
        <f>IF(②選手情報入力!O91="","",②選手情報入力!O91)</f>
        <v/>
      </c>
    </row>
    <row r="90" spans="1:13" s="92" customFormat="1" ht="18" customHeight="1">
      <c r="A90" s="102">
        <v>83</v>
      </c>
      <c r="B90" s="103" t="str">
        <f>IF(②選手情報入力!B92="","",②選手情報入力!B92)</f>
        <v/>
      </c>
      <c r="C90" s="127" t="str">
        <f>IF(②選手情報入力!C92="","",②選手情報入力!C92)</f>
        <v/>
      </c>
      <c r="D90" s="103" t="str">
        <f>IF(②選手情報入力!F92="","",②選手情報入力!F92)</f>
        <v/>
      </c>
      <c r="E90" s="103" t="str">
        <f>IF(②選手情報入力!G92="","",②選手情報入力!G92)</f>
        <v/>
      </c>
      <c r="F90" s="102" t="str">
        <f>IF(②選手情報入力!H92="","",②選手情報入力!H92)</f>
        <v/>
      </c>
      <c r="G90" s="103" t="str">
        <f>IF(②選手情報入力!I92="","",②選手情報入力!I92)</f>
        <v/>
      </c>
      <c r="H90" s="102" t="str">
        <f>IF(②選手情報入力!J92="","",②選手情報入力!J92)</f>
        <v/>
      </c>
      <c r="I90" s="103" t="str">
        <f>IF(②選手情報入力!K92="","",②選手情報入力!K92)</f>
        <v/>
      </c>
      <c r="J90" s="242" t="str">
        <f>IF(②選手情報入力!L92="","",②選手情報入力!L92)</f>
        <v/>
      </c>
      <c r="K90" s="243" t="str">
        <f>IF(②選手情報入力!M92="","",②選手情報入力!M92)</f>
        <v/>
      </c>
      <c r="L90" s="103" t="str">
        <f>IF(②選手情報入力!N92="","",②選手情報入力!N92)</f>
        <v/>
      </c>
      <c r="M90" s="103" t="str">
        <f>IF(②選手情報入力!O92="","",②選手情報入力!O92)</f>
        <v/>
      </c>
    </row>
    <row r="91" spans="1:13" s="92" customFormat="1" ht="18" customHeight="1">
      <c r="A91" s="102">
        <v>84</v>
      </c>
      <c r="B91" s="103" t="str">
        <f>IF(②選手情報入力!B93="","",②選手情報入力!B93)</f>
        <v/>
      </c>
      <c r="C91" s="127" t="str">
        <f>IF(②選手情報入力!C93="","",②選手情報入力!C93)</f>
        <v/>
      </c>
      <c r="D91" s="103" t="str">
        <f>IF(②選手情報入力!F93="","",②選手情報入力!F93)</f>
        <v/>
      </c>
      <c r="E91" s="103" t="str">
        <f>IF(②選手情報入力!G93="","",②選手情報入力!G93)</f>
        <v/>
      </c>
      <c r="F91" s="102" t="str">
        <f>IF(②選手情報入力!H93="","",②選手情報入力!H93)</f>
        <v/>
      </c>
      <c r="G91" s="103" t="str">
        <f>IF(②選手情報入力!I93="","",②選手情報入力!I93)</f>
        <v/>
      </c>
      <c r="H91" s="102" t="str">
        <f>IF(②選手情報入力!J93="","",②選手情報入力!J93)</f>
        <v/>
      </c>
      <c r="I91" s="103" t="str">
        <f>IF(②選手情報入力!K93="","",②選手情報入力!K93)</f>
        <v/>
      </c>
      <c r="J91" s="242" t="str">
        <f>IF(②選手情報入力!L93="","",②選手情報入力!L93)</f>
        <v/>
      </c>
      <c r="K91" s="243" t="str">
        <f>IF(②選手情報入力!M93="","",②選手情報入力!M93)</f>
        <v/>
      </c>
      <c r="L91" s="103" t="str">
        <f>IF(②選手情報入力!N93="","",②選手情報入力!N93)</f>
        <v/>
      </c>
      <c r="M91" s="103" t="str">
        <f>IF(②選手情報入力!O93="","",②選手情報入力!O93)</f>
        <v/>
      </c>
    </row>
    <row r="92" spans="1:13" s="92" customFormat="1" ht="18" customHeight="1">
      <c r="A92" s="106">
        <v>85</v>
      </c>
      <c r="B92" s="107" t="str">
        <f>IF(②選手情報入力!B94="","",②選手情報入力!B94)</f>
        <v/>
      </c>
      <c r="C92" s="128" t="str">
        <f>IF(②選手情報入力!C94="","",②選手情報入力!C94)</f>
        <v/>
      </c>
      <c r="D92" s="107" t="str">
        <f>IF(②選手情報入力!F94="","",②選手情報入力!F94)</f>
        <v/>
      </c>
      <c r="E92" s="107" t="str">
        <f>IF(②選手情報入力!G94="","",②選手情報入力!G94)</f>
        <v/>
      </c>
      <c r="F92" s="106" t="str">
        <f>IF(②選手情報入力!H94="","",②選手情報入力!H94)</f>
        <v/>
      </c>
      <c r="G92" s="107" t="str">
        <f>IF(②選手情報入力!I94="","",②選手情報入力!I94)</f>
        <v/>
      </c>
      <c r="H92" s="106" t="str">
        <f>IF(②選手情報入力!J94="","",②選手情報入力!J94)</f>
        <v/>
      </c>
      <c r="I92" s="107" t="str">
        <f>IF(②選手情報入力!K94="","",②選手情報入力!K94)</f>
        <v/>
      </c>
      <c r="J92" s="244" t="str">
        <f>IF(②選手情報入力!L94="","",②選手情報入力!L94)</f>
        <v/>
      </c>
      <c r="K92" s="245" t="str">
        <f>IF(②選手情報入力!M94="","",②選手情報入力!M94)</f>
        <v/>
      </c>
      <c r="L92" s="107" t="str">
        <f>IF(②選手情報入力!N94="","",②選手情報入力!N94)</f>
        <v/>
      </c>
      <c r="M92" s="107" t="str">
        <f>IF(②選手情報入力!O94="","",②選手情報入力!O94)</f>
        <v/>
      </c>
    </row>
    <row r="93" spans="1:13" s="92" customFormat="1" ht="18" customHeight="1">
      <c r="A93" s="100">
        <v>86</v>
      </c>
      <c r="B93" s="101" t="str">
        <f>IF(②選手情報入力!B95="","",②選手情報入力!B95)</f>
        <v/>
      </c>
      <c r="C93" s="126" t="str">
        <f>IF(②選手情報入力!C95="","",②選手情報入力!C95)</f>
        <v/>
      </c>
      <c r="D93" s="101" t="str">
        <f>IF(②選手情報入力!F95="","",②選手情報入力!F95)</f>
        <v/>
      </c>
      <c r="E93" s="101" t="str">
        <f>IF(②選手情報入力!G95="","",②選手情報入力!G95)</f>
        <v/>
      </c>
      <c r="F93" s="100" t="str">
        <f>IF(②選手情報入力!H95="","",②選手情報入力!H95)</f>
        <v/>
      </c>
      <c r="G93" s="101" t="str">
        <f>IF(②選手情報入力!I95="","",②選手情報入力!I95)</f>
        <v/>
      </c>
      <c r="H93" s="100" t="str">
        <f>IF(②選手情報入力!J95="","",②選手情報入力!J95)</f>
        <v/>
      </c>
      <c r="I93" s="101" t="str">
        <f>IF(②選手情報入力!K95="","",②選手情報入力!K95)</f>
        <v/>
      </c>
      <c r="J93" s="240" t="str">
        <f>IF(②選手情報入力!L95="","",②選手情報入力!L95)</f>
        <v/>
      </c>
      <c r="K93" s="241" t="str">
        <f>IF(②選手情報入力!M95="","",②選手情報入力!M95)</f>
        <v/>
      </c>
      <c r="L93" s="101" t="str">
        <f>IF(②選手情報入力!N95="","",②選手情報入力!N95)</f>
        <v/>
      </c>
      <c r="M93" s="101" t="str">
        <f>IF(②選手情報入力!O95="","",②選手情報入力!O95)</f>
        <v/>
      </c>
    </row>
    <row r="94" spans="1:13" s="92" customFormat="1" ht="18" customHeight="1">
      <c r="A94" s="102">
        <v>87</v>
      </c>
      <c r="B94" s="103" t="str">
        <f>IF(②選手情報入力!B96="","",②選手情報入力!B96)</f>
        <v/>
      </c>
      <c r="C94" s="127" t="str">
        <f>IF(②選手情報入力!C96="","",②選手情報入力!C96)</f>
        <v/>
      </c>
      <c r="D94" s="103" t="str">
        <f>IF(②選手情報入力!F96="","",②選手情報入力!F96)</f>
        <v/>
      </c>
      <c r="E94" s="103" t="str">
        <f>IF(②選手情報入力!G96="","",②選手情報入力!G96)</f>
        <v/>
      </c>
      <c r="F94" s="102" t="str">
        <f>IF(②選手情報入力!H96="","",②選手情報入力!H96)</f>
        <v/>
      </c>
      <c r="G94" s="103" t="str">
        <f>IF(②選手情報入力!I96="","",②選手情報入力!I96)</f>
        <v/>
      </c>
      <c r="H94" s="102" t="str">
        <f>IF(②選手情報入力!J96="","",②選手情報入力!J96)</f>
        <v/>
      </c>
      <c r="I94" s="103" t="str">
        <f>IF(②選手情報入力!K96="","",②選手情報入力!K96)</f>
        <v/>
      </c>
      <c r="J94" s="242" t="str">
        <f>IF(②選手情報入力!L96="","",②選手情報入力!L96)</f>
        <v/>
      </c>
      <c r="K94" s="243" t="str">
        <f>IF(②選手情報入力!M96="","",②選手情報入力!M96)</f>
        <v/>
      </c>
      <c r="L94" s="103" t="str">
        <f>IF(②選手情報入力!N96="","",②選手情報入力!N96)</f>
        <v/>
      </c>
      <c r="M94" s="103" t="str">
        <f>IF(②選手情報入力!O96="","",②選手情報入力!O96)</f>
        <v/>
      </c>
    </row>
    <row r="95" spans="1:13" s="92" customFormat="1" ht="18" customHeight="1">
      <c r="A95" s="102">
        <v>88</v>
      </c>
      <c r="B95" s="103" t="str">
        <f>IF(②選手情報入力!B97="","",②選手情報入力!B97)</f>
        <v/>
      </c>
      <c r="C95" s="127" t="str">
        <f>IF(②選手情報入力!C97="","",②選手情報入力!C97)</f>
        <v/>
      </c>
      <c r="D95" s="103" t="str">
        <f>IF(②選手情報入力!F97="","",②選手情報入力!F97)</f>
        <v/>
      </c>
      <c r="E95" s="103" t="str">
        <f>IF(②選手情報入力!G97="","",②選手情報入力!G97)</f>
        <v/>
      </c>
      <c r="F95" s="102" t="str">
        <f>IF(②選手情報入力!H97="","",②選手情報入力!H97)</f>
        <v/>
      </c>
      <c r="G95" s="103" t="str">
        <f>IF(②選手情報入力!I97="","",②選手情報入力!I97)</f>
        <v/>
      </c>
      <c r="H95" s="102" t="str">
        <f>IF(②選手情報入力!J97="","",②選手情報入力!J97)</f>
        <v/>
      </c>
      <c r="I95" s="103" t="str">
        <f>IF(②選手情報入力!K97="","",②選手情報入力!K97)</f>
        <v/>
      </c>
      <c r="J95" s="242" t="str">
        <f>IF(②選手情報入力!L97="","",②選手情報入力!L97)</f>
        <v/>
      </c>
      <c r="K95" s="243" t="str">
        <f>IF(②選手情報入力!M97="","",②選手情報入力!M97)</f>
        <v/>
      </c>
      <c r="L95" s="103" t="str">
        <f>IF(②選手情報入力!N97="","",②選手情報入力!N97)</f>
        <v/>
      </c>
      <c r="M95" s="103" t="str">
        <f>IF(②選手情報入力!O97="","",②選手情報入力!O97)</f>
        <v/>
      </c>
    </row>
    <row r="96" spans="1:13" s="92" customFormat="1" ht="18" customHeight="1">
      <c r="A96" s="102">
        <v>89</v>
      </c>
      <c r="B96" s="103" t="str">
        <f>IF(②選手情報入力!B98="","",②選手情報入力!B98)</f>
        <v/>
      </c>
      <c r="C96" s="127" t="str">
        <f>IF(②選手情報入力!C98="","",②選手情報入力!C98)</f>
        <v/>
      </c>
      <c r="D96" s="103" t="str">
        <f>IF(②選手情報入力!F98="","",②選手情報入力!F98)</f>
        <v/>
      </c>
      <c r="E96" s="103" t="str">
        <f>IF(②選手情報入力!G98="","",②選手情報入力!G98)</f>
        <v/>
      </c>
      <c r="F96" s="102" t="str">
        <f>IF(②選手情報入力!H98="","",②選手情報入力!H98)</f>
        <v/>
      </c>
      <c r="G96" s="103" t="str">
        <f>IF(②選手情報入力!I98="","",②選手情報入力!I98)</f>
        <v/>
      </c>
      <c r="H96" s="102" t="str">
        <f>IF(②選手情報入力!J98="","",②選手情報入力!J98)</f>
        <v/>
      </c>
      <c r="I96" s="103" t="str">
        <f>IF(②選手情報入力!K98="","",②選手情報入力!K98)</f>
        <v/>
      </c>
      <c r="J96" s="242" t="str">
        <f>IF(②選手情報入力!L98="","",②選手情報入力!L98)</f>
        <v/>
      </c>
      <c r="K96" s="243" t="str">
        <f>IF(②選手情報入力!M98="","",②選手情報入力!M98)</f>
        <v/>
      </c>
      <c r="L96" s="103" t="str">
        <f>IF(②選手情報入力!N98="","",②選手情報入力!N98)</f>
        <v/>
      </c>
      <c r="M96" s="103" t="str">
        <f>IF(②選手情報入力!O98="","",②選手情報入力!O98)</f>
        <v/>
      </c>
    </row>
    <row r="97" spans="1:13" s="92" customFormat="1" ht="18" customHeight="1">
      <c r="A97" s="104">
        <v>90</v>
      </c>
      <c r="B97" s="105" t="str">
        <f>IF(②選手情報入力!B99="","",②選手情報入力!B99)</f>
        <v/>
      </c>
      <c r="C97" s="129" t="str">
        <f>IF(②選手情報入力!C99="","",②選手情報入力!C99)</f>
        <v/>
      </c>
      <c r="D97" s="105" t="str">
        <f>IF(②選手情報入力!F99="","",②選手情報入力!F99)</f>
        <v/>
      </c>
      <c r="E97" s="105" t="str">
        <f>IF(②選手情報入力!G99="","",②選手情報入力!G99)</f>
        <v/>
      </c>
      <c r="F97" s="104" t="str">
        <f>IF(②選手情報入力!H99="","",②選手情報入力!H99)</f>
        <v/>
      </c>
      <c r="G97" s="105" t="str">
        <f>IF(②選手情報入力!I99="","",②選手情報入力!I99)</f>
        <v/>
      </c>
      <c r="H97" s="104" t="str">
        <f>IF(②選手情報入力!J99="","",②選手情報入力!J99)</f>
        <v/>
      </c>
      <c r="I97" s="105" t="str">
        <f>IF(②選手情報入力!K99="","",②選手情報入力!K99)</f>
        <v/>
      </c>
      <c r="J97" s="246" t="str">
        <f>IF(②選手情報入力!L99="","",②選手情報入力!L99)</f>
        <v/>
      </c>
      <c r="K97" s="247" t="str">
        <f>IF(②選手情報入力!M99="","",②選手情報入力!M99)</f>
        <v/>
      </c>
      <c r="L97" s="105" t="str">
        <f>IF(②選手情報入力!N99="","",②選手情報入力!N99)</f>
        <v/>
      </c>
      <c r="M97" s="105" t="str">
        <f>IF(②選手情報入力!O99="","",②選手情報入力!O99)</f>
        <v/>
      </c>
    </row>
  </sheetData>
  <sheetProtection sheet="1" selectLockedCells="1" selectUnlockedCells="1"/>
  <mergeCells count="5">
    <mergeCell ref="B4:B5"/>
    <mergeCell ref="G4:G5"/>
    <mergeCell ref="D4:E4"/>
    <mergeCell ref="D5:E5"/>
    <mergeCell ref="E2:H2"/>
  </mergeCells>
  <phoneticPr fontId="41"/>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heetViews>
  <sheetFormatPr defaultRowHeight="13.2"/>
  <sheetData/>
  <sheetProtection selectLockedCells="1" selectUnlockedCells="1"/>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1"/>
  <sheetViews>
    <sheetView workbookViewId="0">
      <selection activeCell="A19" sqref="A19:C20"/>
    </sheetView>
  </sheetViews>
  <sheetFormatPr defaultRowHeight="13.2"/>
  <cols>
    <col min="1" max="1" width="13.88671875" bestFit="1" customWidth="1"/>
    <col min="2" max="2" width="5.21875" bestFit="1" customWidth="1"/>
    <col min="3" max="3" width="5.88671875" bestFit="1" customWidth="1"/>
    <col min="4" max="4" width="3.77734375" customWidth="1"/>
    <col min="5" max="5" width="13.88671875" bestFit="1" customWidth="1"/>
    <col min="6" max="6" width="5.21875" bestFit="1" customWidth="1"/>
    <col min="7" max="7" width="5.88671875" bestFit="1" customWidth="1"/>
    <col min="8" max="8" width="3.77734375" customWidth="1"/>
    <col min="9" max="9" width="11.109375" bestFit="1" customWidth="1"/>
    <col min="10" max="10" width="5.21875" bestFit="1" customWidth="1"/>
    <col min="11" max="11" width="5.88671875" bestFit="1" customWidth="1"/>
    <col min="12" max="12" width="3.77734375" customWidth="1"/>
    <col min="13" max="13" width="2.88671875" bestFit="1" customWidth="1"/>
    <col min="14" max="14" width="31.5546875" bestFit="1" customWidth="1"/>
    <col min="15" max="15" width="27.21875" bestFit="1" customWidth="1"/>
  </cols>
  <sheetData>
    <row r="1" spans="1:15">
      <c r="A1" s="389" t="s">
        <v>123</v>
      </c>
      <c r="B1" s="389"/>
      <c r="C1" s="389"/>
      <c r="E1" s="389" t="s">
        <v>124</v>
      </c>
      <c r="F1" s="389"/>
      <c r="G1" s="389"/>
      <c r="I1" s="389" t="s">
        <v>125</v>
      </c>
      <c r="J1" s="389"/>
      <c r="K1" s="389"/>
      <c r="O1" s="75"/>
    </row>
    <row r="2" spans="1:15">
      <c r="A2" s="389" t="s">
        <v>115</v>
      </c>
      <c r="B2" s="69" t="s">
        <v>126</v>
      </c>
      <c r="C2" s="69" t="s">
        <v>129</v>
      </c>
      <c r="E2" s="389" t="s">
        <v>115</v>
      </c>
      <c r="F2" s="69" t="s">
        <v>126</v>
      </c>
      <c r="G2" s="69" t="s">
        <v>129</v>
      </c>
      <c r="I2" s="389" t="s">
        <v>115</v>
      </c>
      <c r="J2" s="69" t="s">
        <v>126</v>
      </c>
      <c r="K2" s="69" t="s">
        <v>129</v>
      </c>
      <c r="N2" s="389" t="s">
        <v>155</v>
      </c>
      <c r="O2" s="389"/>
    </row>
    <row r="3" spans="1:15" ht="13.8" thickBot="1">
      <c r="A3" s="389"/>
      <c r="B3" s="69" t="s">
        <v>127</v>
      </c>
      <c r="C3" s="69" t="s">
        <v>128</v>
      </c>
      <c r="E3" s="389"/>
      <c r="F3" s="69" t="s">
        <v>127</v>
      </c>
      <c r="G3" s="69" t="s">
        <v>128</v>
      </c>
      <c r="I3" s="389"/>
      <c r="J3" s="69" t="s">
        <v>127</v>
      </c>
      <c r="K3" s="69" t="s">
        <v>128</v>
      </c>
      <c r="N3" s="75"/>
      <c r="O3" s="75"/>
    </row>
    <row r="4" spans="1:15" ht="13.2" customHeight="1">
      <c r="A4" t="s">
        <v>231</v>
      </c>
      <c r="B4" s="46">
        <v>1</v>
      </c>
      <c r="C4">
        <v>2</v>
      </c>
      <c r="E4" t="s">
        <v>242</v>
      </c>
      <c r="F4" s="46">
        <v>23</v>
      </c>
      <c r="G4">
        <v>2</v>
      </c>
      <c r="I4" t="s">
        <v>243</v>
      </c>
      <c r="J4" s="46">
        <v>41</v>
      </c>
      <c r="K4">
        <v>2</v>
      </c>
      <c r="M4" s="258" t="s">
        <v>152</v>
      </c>
      <c r="N4" s="115" t="s">
        <v>231</v>
      </c>
      <c r="O4" s="76" t="s">
        <v>231</v>
      </c>
    </row>
    <row r="5" spans="1:15">
      <c r="A5" t="s">
        <v>232</v>
      </c>
      <c r="B5" s="46">
        <v>2</v>
      </c>
      <c r="C5">
        <v>2</v>
      </c>
      <c r="E5" t="s">
        <v>244</v>
      </c>
      <c r="F5" s="46">
        <v>24</v>
      </c>
      <c r="G5">
        <v>2</v>
      </c>
      <c r="I5" t="s">
        <v>245</v>
      </c>
      <c r="J5" s="46">
        <v>42</v>
      </c>
      <c r="K5">
        <v>2</v>
      </c>
      <c r="M5" s="259"/>
      <c r="N5" s="37" t="s">
        <v>232</v>
      </c>
      <c r="O5" s="77" t="s">
        <v>232</v>
      </c>
    </row>
    <row r="6" spans="1:15">
      <c r="A6" t="s">
        <v>233</v>
      </c>
      <c r="B6" s="46">
        <v>3</v>
      </c>
      <c r="C6">
        <v>2</v>
      </c>
      <c r="E6" t="s">
        <v>246</v>
      </c>
      <c r="F6" s="46">
        <v>25</v>
      </c>
      <c r="G6">
        <v>2</v>
      </c>
      <c r="I6" t="s">
        <v>247</v>
      </c>
      <c r="J6" s="46">
        <v>43</v>
      </c>
      <c r="K6">
        <v>2</v>
      </c>
      <c r="M6" s="259"/>
      <c r="N6" s="37" t="s">
        <v>233</v>
      </c>
      <c r="O6" s="77" t="s">
        <v>233</v>
      </c>
    </row>
    <row r="7" spans="1:15">
      <c r="A7" t="s">
        <v>234</v>
      </c>
      <c r="B7" s="46">
        <v>4</v>
      </c>
      <c r="C7">
        <v>2</v>
      </c>
      <c r="E7" t="s">
        <v>248</v>
      </c>
      <c r="F7" s="46">
        <v>26</v>
      </c>
      <c r="G7">
        <v>2</v>
      </c>
      <c r="I7" t="s">
        <v>249</v>
      </c>
      <c r="J7" s="46">
        <v>44</v>
      </c>
      <c r="K7">
        <v>2</v>
      </c>
      <c r="M7" s="259"/>
      <c r="N7" s="37" t="s">
        <v>234</v>
      </c>
      <c r="O7" s="77" t="s">
        <v>234</v>
      </c>
    </row>
    <row r="8" spans="1:15">
      <c r="A8" t="s">
        <v>235</v>
      </c>
      <c r="B8" s="46">
        <v>5</v>
      </c>
      <c r="C8">
        <v>2</v>
      </c>
      <c r="E8" t="s">
        <v>250</v>
      </c>
      <c r="F8" s="46">
        <v>27</v>
      </c>
      <c r="G8">
        <v>2</v>
      </c>
      <c r="M8" s="259"/>
      <c r="N8" s="37" t="s">
        <v>235</v>
      </c>
      <c r="O8" s="77" t="s">
        <v>235</v>
      </c>
    </row>
    <row r="9" spans="1:15">
      <c r="A9" t="s">
        <v>236</v>
      </c>
      <c r="B9" s="46">
        <v>6</v>
      </c>
      <c r="C9">
        <v>2</v>
      </c>
      <c r="E9" t="s">
        <v>251</v>
      </c>
      <c r="F9" s="46">
        <v>28</v>
      </c>
      <c r="G9">
        <v>2</v>
      </c>
      <c r="M9" s="259"/>
      <c r="N9" s="37" t="s">
        <v>236</v>
      </c>
      <c r="O9" s="77" t="s">
        <v>236</v>
      </c>
    </row>
    <row r="10" spans="1:15">
      <c r="A10" t="s">
        <v>237</v>
      </c>
      <c r="B10" s="46">
        <v>7</v>
      </c>
      <c r="C10">
        <v>2</v>
      </c>
      <c r="E10" t="s">
        <v>252</v>
      </c>
      <c r="F10" s="46">
        <v>29</v>
      </c>
      <c r="G10">
        <v>2</v>
      </c>
      <c r="M10" s="259"/>
      <c r="N10" s="37" t="s">
        <v>237</v>
      </c>
      <c r="O10" s="77" t="s">
        <v>237</v>
      </c>
    </row>
    <row r="11" spans="1:15">
      <c r="A11" t="s">
        <v>238</v>
      </c>
      <c r="B11" s="46">
        <v>8</v>
      </c>
      <c r="C11">
        <v>2</v>
      </c>
      <c r="E11" t="s">
        <v>253</v>
      </c>
      <c r="F11" s="46">
        <v>30</v>
      </c>
      <c r="G11">
        <v>2</v>
      </c>
      <c r="M11" s="259"/>
      <c r="N11" s="37" t="s">
        <v>238</v>
      </c>
      <c r="O11" s="77" t="s">
        <v>238</v>
      </c>
    </row>
    <row r="12" spans="1:15">
      <c r="A12" t="s">
        <v>239</v>
      </c>
      <c r="B12" s="46">
        <v>9</v>
      </c>
      <c r="C12">
        <v>2</v>
      </c>
      <c r="E12" t="s">
        <v>254</v>
      </c>
      <c r="F12" s="46">
        <v>31</v>
      </c>
      <c r="G12">
        <v>2</v>
      </c>
      <c r="M12" s="259"/>
      <c r="N12" s="37" t="s">
        <v>239</v>
      </c>
      <c r="O12" s="77" t="s">
        <v>239</v>
      </c>
    </row>
    <row r="13" spans="1:15">
      <c r="A13" t="s">
        <v>240</v>
      </c>
      <c r="B13" s="46">
        <v>10</v>
      </c>
      <c r="C13">
        <v>2</v>
      </c>
      <c r="E13" t="s">
        <v>277</v>
      </c>
      <c r="F13" s="46">
        <v>32</v>
      </c>
      <c r="G13">
        <v>0</v>
      </c>
      <c r="M13" s="259"/>
      <c r="N13" s="37" t="s">
        <v>240</v>
      </c>
      <c r="O13" s="77" t="s">
        <v>240</v>
      </c>
    </row>
    <row r="14" spans="1:15">
      <c r="A14" t="s">
        <v>241</v>
      </c>
      <c r="B14" s="46">
        <v>11</v>
      </c>
      <c r="C14">
        <v>2</v>
      </c>
      <c r="E14" t="s">
        <v>278</v>
      </c>
      <c r="F14" s="46">
        <v>33</v>
      </c>
      <c r="G14">
        <v>0</v>
      </c>
      <c r="M14" s="259"/>
      <c r="N14" s="37" t="s">
        <v>241</v>
      </c>
      <c r="O14" s="77" t="s">
        <v>241</v>
      </c>
    </row>
    <row r="15" spans="1:15">
      <c r="A15" t="s">
        <v>270</v>
      </c>
      <c r="B15" s="46">
        <v>12</v>
      </c>
      <c r="C15">
        <v>0</v>
      </c>
      <c r="E15" t="s">
        <v>279</v>
      </c>
      <c r="F15" s="46">
        <v>34</v>
      </c>
      <c r="G15">
        <v>0</v>
      </c>
      <c r="M15" s="259"/>
      <c r="N15" s="37" t="s">
        <v>270</v>
      </c>
      <c r="O15" s="77" t="s">
        <v>270</v>
      </c>
    </row>
    <row r="16" spans="1:15">
      <c r="A16" t="s">
        <v>271</v>
      </c>
      <c r="B16" s="46">
        <v>13</v>
      </c>
      <c r="C16">
        <v>0</v>
      </c>
      <c r="E16" t="s">
        <v>280</v>
      </c>
      <c r="F16" s="46">
        <v>35</v>
      </c>
      <c r="G16">
        <v>0</v>
      </c>
      <c r="M16" s="259"/>
      <c r="N16" s="37" t="s">
        <v>271</v>
      </c>
      <c r="O16" s="77" t="s">
        <v>271</v>
      </c>
    </row>
    <row r="17" spans="1:15">
      <c r="A17" t="s">
        <v>272</v>
      </c>
      <c r="B17" s="46">
        <v>14</v>
      </c>
      <c r="C17">
        <v>0</v>
      </c>
      <c r="E17" t="s">
        <v>281</v>
      </c>
      <c r="F17" s="46">
        <v>36</v>
      </c>
      <c r="G17">
        <v>0</v>
      </c>
      <c r="M17" s="259"/>
      <c r="N17" s="37" t="s">
        <v>272</v>
      </c>
      <c r="O17" s="77" t="s">
        <v>272</v>
      </c>
    </row>
    <row r="18" spans="1:15">
      <c r="A18" t="s">
        <v>273</v>
      </c>
      <c r="B18" s="46">
        <v>15</v>
      </c>
      <c r="C18">
        <v>0</v>
      </c>
      <c r="E18" t="s">
        <v>282</v>
      </c>
      <c r="F18" s="46">
        <v>37</v>
      </c>
      <c r="G18">
        <v>0</v>
      </c>
      <c r="M18" s="259"/>
      <c r="N18" s="37" t="s">
        <v>273</v>
      </c>
      <c r="O18" s="77" t="s">
        <v>273</v>
      </c>
    </row>
    <row r="19" spans="1:15">
      <c r="A19" t="s">
        <v>274</v>
      </c>
      <c r="B19" s="46">
        <v>16</v>
      </c>
      <c r="C19">
        <v>0</v>
      </c>
      <c r="E19" t="s">
        <v>283</v>
      </c>
      <c r="F19" s="46">
        <v>38</v>
      </c>
      <c r="G19">
        <v>0</v>
      </c>
      <c r="M19" s="259"/>
      <c r="N19" s="37" t="s">
        <v>274</v>
      </c>
      <c r="O19" s="77" t="s">
        <v>274</v>
      </c>
    </row>
    <row r="20" spans="1:15">
      <c r="A20" t="s">
        <v>275</v>
      </c>
      <c r="B20" s="46">
        <v>17</v>
      </c>
      <c r="C20">
        <v>0</v>
      </c>
      <c r="F20" s="46"/>
      <c r="M20" s="259"/>
      <c r="N20" s="203" t="s">
        <v>275</v>
      </c>
      <c r="O20" s="77" t="s">
        <v>275</v>
      </c>
    </row>
    <row r="21" spans="1:15">
      <c r="A21" t="s">
        <v>276</v>
      </c>
      <c r="B21" s="46">
        <v>18</v>
      </c>
      <c r="C21">
        <v>0</v>
      </c>
      <c r="M21" s="259"/>
      <c r="N21" s="203" t="s">
        <v>276</v>
      </c>
      <c r="O21" s="77" t="s">
        <v>276</v>
      </c>
    </row>
    <row r="22" spans="1:15">
      <c r="M22" s="261"/>
      <c r="N22" s="37"/>
      <c r="O22" s="77"/>
    </row>
    <row r="23" spans="1:15">
      <c r="M23" s="118"/>
      <c r="N23" s="119"/>
      <c r="O23" s="120"/>
    </row>
    <row r="24" spans="1:15" ht="13.2" customHeight="1">
      <c r="M24" s="262" t="s">
        <v>153</v>
      </c>
      <c r="N24" s="37" t="s">
        <v>242</v>
      </c>
      <c r="O24" s="77" t="s">
        <v>242</v>
      </c>
    </row>
    <row r="25" spans="1:15">
      <c r="M25" s="259"/>
      <c r="N25" s="37" t="s">
        <v>244</v>
      </c>
      <c r="O25" s="77" t="s">
        <v>244</v>
      </c>
    </row>
    <row r="26" spans="1:15">
      <c r="M26" s="259"/>
      <c r="N26" s="37" t="s">
        <v>246</v>
      </c>
      <c r="O26" s="77" t="s">
        <v>246</v>
      </c>
    </row>
    <row r="27" spans="1:15">
      <c r="M27" s="259"/>
      <c r="N27" s="37" t="s">
        <v>248</v>
      </c>
      <c r="O27" s="77" t="s">
        <v>248</v>
      </c>
    </row>
    <row r="28" spans="1:15">
      <c r="M28" s="259"/>
      <c r="N28" s="37" t="s">
        <v>250</v>
      </c>
      <c r="O28" s="77" t="s">
        <v>250</v>
      </c>
    </row>
    <row r="29" spans="1:15">
      <c r="M29" s="259"/>
      <c r="N29" s="37" t="s">
        <v>251</v>
      </c>
      <c r="O29" s="77" t="s">
        <v>251</v>
      </c>
    </row>
    <row r="30" spans="1:15">
      <c r="M30" s="259"/>
      <c r="N30" s="37" t="s">
        <v>252</v>
      </c>
      <c r="O30" s="77" t="s">
        <v>252</v>
      </c>
    </row>
    <row r="31" spans="1:15" ht="13.2" customHeight="1">
      <c r="M31" s="259"/>
      <c r="N31" s="37" t="s">
        <v>253</v>
      </c>
      <c r="O31" s="77" t="s">
        <v>253</v>
      </c>
    </row>
    <row r="32" spans="1:15">
      <c r="M32" s="259"/>
      <c r="N32" s="37" t="s">
        <v>254</v>
      </c>
      <c r="O32" s="77" t="s">
        <v>254</v>
      </c>
    </row>
    <row r="33" spans="13:15">
      <c r="M33" s="259"/>
      <c r="N33" s="37" t="s">
        <v>277</v>
      </c>
      <c r="O33" s="77" t="s">
        <v>277</v>
      </c>
    </row>
    <row r="34" spans="13:15">
      <c r="M34" s="259"/>
      <c r="N34" s="37" t="s">
        <v>278</v>
      </c>
      <c r="O34" s="77" t="s">
        <v>278</v>
      </c>
    </row>
    <row r="35" spans="13:15">
      <c r="M35" s="259"/>
      <c r="N35" s="37" t="s">
        <v>279</v>
      </c>
      <c r="O35" s="77" t="s">
        <v>279</v>
      </c>
    </row>
    <row r="36" spans="13:15">
      <c r="M36" s="259"/>
      <c r="N36" s="37" t="s">
        <v>280</v>
      </c>
      <c r="O36" s="77" t="s">
        <v>280</v>
      </c>
    </row>
    <row r="37" spans="13:15">
      <c r="M37" s="259"/>
      <c r="N37" s="37" t="s">
        <v>281</v>
      </c>
      <c r="O37" s="77" t="s">
        <v>281</v>
      </c>
    </row>
    <row r="38" spans="13:15">
      <c r="M38" s="259"/>
      <c r="N38" s="37" t="s">
        <v>282</v>
      </c>
      <c r="O38" s="77" t="s">
        <v>282</v>
      </c>
    </row>
    <row r="39" spans="13:15">
      <c r="M39" s="259"/>
      <c r="N39" s="37" t="s">
        <v>283</v>
      </c>
      <c r="O39" s="77" t="s">
        <v>283</v>
      </c>
    </row>
    <row r="40" spans="13:15">
      <c r="M40" s="259"/>
      <c r="N40" s="37"/>
      <c r="O40" s="77"/>
    </row>
    <row r="41" spans="13:15" ht="13.8" thickBot="1">
      <c r="M41" s="260"/>
      <c r="N41" s="116"/>
      <c r="O41" s="78"/>
    </row>
  </sheetData>
  <sheetProtection sheet="1" selectLockedCells="1" selectUnlockedCells="1"/>
  <mergeCells count="7">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I92"/>
  <sheetViews>
    <sheetView workbookViewId="0">
      <pane ySplit="1" topLeftCell="A2" activePane="bottomLeft" state="frozen"/>
      <selection pane="bottomLeft" activeCell="G27" sqref="G27"/>
    </sheetView>
  </sheetViews>
  <sheetFormatPr defaultRowHeight="13.2"/>
  <cols>
    <col min="6" max="6" width="13.109375" bestFit="1" customWidth="1"/>
    <col min="8" max="8" width="13.88671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IF(E2="","",I2*1000000+①団体情報入力!$D$4*1000+②選手情報入力!A10)</f>
        <v/>
      </c>
      <c r="B2" t="str">
        <f>IF(E2="","",①団体情報入力!$D$4)</f>
        <v/>
      </c>
      <c r="D2" t="str">
        <f>IF(②選手情報入力!B10="","",LEFT(②選手情報入力!B10,1))</f>
        <v/>
      </c>
      <c r="E2" t="str">
        <f>IF(②選手情報入力!B10="","",REPLACE(②選手情報入力!B10,1,1,""))</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IF(E2="","",IF(②選手情報入力!H10="","",IF(I2=1,VLOOKUP(②選手情報入力!H10,種目情報!$A$4:$B$21,2,FALSE),VLOOKUP(②選手情報入力!H10,種目情報!$E$4:$F$20,2,FALSE))))</f>
        <v/>
      </c>
      <c r="P2" t="str">
        <f>IF(E2="","",IF(②選手情報入力!I10="","",②選手情報入力!I10))</f>
        <v/>
      </c>
      <c r="Q2" s="37" t="str">
        <f>IF(E2="","",IF(②選手情報入力!H10="","",0))</f>
        <v/>
      </c>
      <c r="R2" t="str">
        <f>IF(E2="","",IF(②選手情報入力!H10="","",IF(I2=1,VLOOKUP(②選手情報入力!H10,種目情報!$A$4:$C$21,3,FALSE),VLOOKUP(②選手情報入力!H10,種目情報!$E$4:$G$20,3,FALSE))))</f>
        <v/>
      </c>
      <c r="S2" t="str">
        <f>IF(E2="","",IF(②選手情報入力!J10="","",IF(I2=1,VLOOKUP(②選手情報入力!J10,種目情報!$A$4:$B$21,2,FALSE),VLOOKUP(②選手情報入力!J10,種目情報!$E$4:$F$20,2,FALSE))))</f>
        <v/>
      </c>
      <c r="T2" t="str">
        <f>IF(E2="","",IF(②選手情報入力!K10="","",②選手情報入力!K10))</f>
        <v/>
      </c>
      <c r="U2" s="37" t="str">
        <f>IF(E2="","",IF(②選手情報入力!J10="","",0))</f>
        <v/>
      </c>
      <c r="V2" t="str">
        <f>IF(E2="","",IF(②選手情報入力!J10="","",IF(I2=1,VLOOKUP(②選手情報入力!J10,種目情報!$A$4:$C$21,3,FALSE),VLOOKUP(②選手情報入力!J10,種目情報!$E$4:$G$20,3,FALSE))))</f>
        <v/>
      </c>
      <c r="W2" t="str">
        <f>IF(E2="","",IF(②選手情報入力!L10="","",IF(I2=1,VLOOKUP(②選手情報入力!L10,種目情報!$A$4:$B$21,2,FALSE),VLOOKUP(②選手情報入力!L10,種目情報!$E$4:$F$20,2,FALSE))))</f>
        <v/>
      </c>
      <c r="X2" t="str">
        <f>IF(E2="","",IF(②選手情報入力!M10="","",②選手情報入力!M10))</f>
        <v/>
      </c>
      <c r="Y2" s="37" t="str">
        <f>IF(E2="","",IF(②選手情報入力!L10="","",0))</f>
        <v/>
      </c>
      <c r="Z2" t="str">
        <f>IF(E2="","",IF(②選手情報入力!L10="","",IF(I2=1,VLOOKUP(②選手情報入力!L10,種目情報!$A$4:$C$21,3,FALSE),VLOOKUP(②選手情報入力!L10,種目情報!$E$4:$G$20,3,FALSE))))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IF(E3="","",I3*1000000+①団体情報入力!$D$4*1000+②選手情報入力!A11)</f>
        <v/>
      </c>
      <c r="B3" t="str">
        <f>IF(E3="","",①団体情報入力!$D$4)</f>
        <v/>
      </c>
      <c r="D3" t="str">
        <f>IF(②選手情報入力!B11="","",LEFT(②選手情報入力!B11,1))</f>
        <v/>
      </c>
      <c r="E3" t="str">
        <f>IF(②選手情報入力!B11="","",REPLACE(②選手情報入力!B11,1,1,""))</f>
        <v/>
      </c>
      <c r="F3" t="str">
        <f>IF(E3="","",②選手情報入力!C11)</f>
        <v/>
      </c>
      <c r="G3" t="str">
        <f>IF(E3="","",ASC(②選手情報入力!D11))</f>
        <v/>
      </c>
      <c r="H3" t="str">
        <f t="shared" ref="H3:H66" si="0">IF(E3="","",F3)</f>
        <v/>
      </c>
      <c r="I3" t="str">
        <f>IF(E3="","",IF(②選手情報入力!F11="男",1,2))</f>
        <v/>
      </c>
      <c r="J3" t="str">
        <f>IF(E3="","",IF(②選手情報入力!G11="","",②選手情報入力!G11))</f>
        <v/>
      </c>
      <c r="L3" t="str">
        <f t="shared" ref="L3:L66" si="1">IF(E3="","",0)</f>
        <v/>
      </c>
      <c r="M3" t="str">
        <f t="shared" ref="M3:M66" si="2">IF(E3="","","愛知")</f>
        <v/>
      </c>
      <c r="O3" t="str">
        <f>IF(E3="","",IF(②選手情報入力!H11="","",IF(I3=1,VLOOKUP(②選手情報入力!H11,種目情報!$A$4:$B$21,2,FALSE),VLOOKUP(②選手情報入力!H11,種目情報!$E$4:$F$20,2,FALSE))))</f>
        <v/>
      </c>
      <c r="P3" t="str">
        <f>IF(E3="","",IF(②選手情報入力!I11="","",②選手情報入力!I11))</f>
        <v/>
      </c>
      <c r="Q3" s="37" t="str">
        <f>IF(E3="","",IF(②選手情報入力!H11="","",0))</f>
        <v/>
      </c>
      <c r="R3" t="str">
        <f>IF(E3="","",IF(②選手情報入力!H11="","",IF(I3=1,VLOOKUP(②選手情報入力!H11,種目情報!$A$4:$C$21,3,FALSE),VLOOKUP(②選手情報入力!H11,種目情報!$E$4:$G$20,3,FALSE))))</f>
        <v/>
      </c>
      <c r="S3" t="str">
        <f>IF(E3="","",IF(②選手情報入力!J11="","",IF(I3=1,VLOOKUP(②選手情報入力!J11,種目情報!$A$4:$B$21,2,FALSE),VLOOKUP(②選手情報入力!J11,種目情報!$E$4:$F$20,2,FALSE))))</f>
        <v/>
      </c>
      <c r="T3" t="str">
        <f>IF(E3="","",IF(②選手情報入力!K11="","",②選手情報入力!K11))</f>
        <v/>
      </c>
      <c r="U3" s="37" t="str">
        <f>IF(E3="","",IF(②選手情報入力!J11="","",0))</f>
        <v/>
      </c>
      <c r="V3" t="str">
        <f>IF(E3="","",IF(②選手情報入力!J11="","",IF(I3=1,VLOOKUP(②選手情報入力!J11,種目情報!$A$4:$C$21,3,FALSE),VLOOKUP(②選手情報入力!J11,種目情報!$E$4:$G$20,3,FALSE))))</f>
        <v/>
      </c>
      <c r="W3" t="str">
        <f>IF(E3="","",IF(②選手情報入力!L11="","",IF(I3=1,VLOOKUP(②選手情報入力!L11,種目情報!$A$4:$B$21,2,FALSE),VLOOKUP(②選手情報入力!L11,種目情報!$E$4:$F$20,2,FALSE))))</f>
        <v/>
      </c>
      <c r="X3" t="str">
        <f>IF(E3="","",IF(②選手情報入力!M11="","",②選手情報入力!M11))</f>
        <v/>
      </c>
      <c r="Y3" s="37" t="str">
        <f>IF(E3="","",IF(②選手情報入力!L11="","",0))</f>
        <v/>
      </c>
      <c r="Z3" t="str">
        <f>IF(E3="","",IF(②選手情報入力!L11="","",IF(I3=1,VLOOKUP(②選手情報入力!L11,種目情報!$A$4:$C$21,3,FALSE),VLOOKUP(②選手情報入力!L11,種目情報!$E$4:$G$20,3,FALSE))))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IF(E4="","",I4*1000000+①団体情報入力!$D$4*1000+②選手情報入力!A12)</f>
        <v/>
      </c>
      <c r="B4" t="str">
        <f>IF(E4="","",①団体情報入力!$D$4)</f>
        <v/>
      </c>
      <c r="D4" t="str">
        <f>IF(②選手情報入力!B12="","",LEFT(②選手情報入力!B12,1))</f>
        <v/>
      </c>
      <c r="E4" t="str">
        <f>IF(②選手情報入力!B12="","",REPLACE(②選手情報入力!B12,1,1,""))</f>
        <v/>
      </c>
      <c r="F4" t="str">
        <f>IF(E4="","",②選手情報入力!C12)</f>
        <v/>
      </c>
      <c r="G4" t="str">
        <f>IF(E4="","",ASC(②選手情報入力!D12))</f>
        <v/>
      </c>
      <c r="H4" t="str">
        <f t="shared" si="0"/>
        <v/>
      </c>
      <c r="I4" t="str">
        <f>IF(E4="","",IF(②選手情報入力!F12="男",1,2))</f>
        <v/>
      </c>
      <c r="J4" t="str">
        <f>IF(E4="","",IF(②選手情報入力!G12="","",②選手情報入力!G12))</f>
        <v/>
      </c>
      <c r="L4" t="str">
        <f t="shared" si="1"/>
        <v/>
      </c>
      <c r="M4" t="str">
        <f t="shared" si="2"/>
        <v/>
      </c>
      <c r="O4" t="str">
        <f>IF(E4="","",IF(②選手情報入力!H12="","",IF(I4=1,VLOOKUP(②選手情報入力!H12,種目情報!$A$4:$B$21,2,FALSE),VLOOKUP(②選手情報入力!H12,種目情報!$E$4:$F$20,2,FALSE))))</f>
        <v/>
      </c>
      <c r="P4" t="str">
        <f>IF(E4="","",IF(②選手情報入力!I12="","",②選手情報入力!I12))</f>
        <v/>
      </c>
      <c r="Q4" s="37" t="str">
        <f>IF(E4="","",IF(②選手情報入力!H12="","",0))</f>
        <v/>
      </c>
      <c r="R4" t="str">
        <f>IF(E4="","",IF(②選手情報入力!H12="","",IF(I4=1,VLOOKUP(②選手情報入力!H12,種目情報!$A$4:$C$21,3,FALSE),VLOOKUP(②選手情報入力!H12,種目情報!$E$4:$G$20,3,FALSE))))</f>
        <v/>
      </c>
      <c r="S4" t="str">
        <f>IF(E4="","",IF(②選手情報入力!J12="","",IF(I4=1,VLOOKUP(②選手情報入力!J12,種目情報!$A$4:$B$21,2,FALSE),VLOOKUP(②選手情報入力!J12,種目情報!$E$4:$F$20,2,FALSE))))</f>
        <v/>
      </c>
      <c r="T4" t="str">
        <f>IF(E4="","",IF(②選手情報入力!K12="","",②選手情報入力!K12))</f>
        <v/>
      </c>
      <c r="U4" s="37" t="str">
        <f>IF(E4="","",IF(②選手情報入力!J12="","",0))</f>
        <v/>
      </c>
      <c r="V4" t="str">
        <f>IF(E4="","",IF(②選手情報入力!J12="","",IF(I4=1,VLOOKUP(②選手情報入力!J12,種目情報!$A$4:$C$21,3,FALSE),VLOOKUP(②選手情報入力!J12,種目情報!$E$4:$G$20,3,FALSE))))</f>
        <v/>
      </c>
      <c r="W4" t="str">
        <f>IF(E4="","",IF(②選手情報入力!L12="","",IF(I4=1,VLOOKUP(②選手情報入力!L12,種目情報!$A$4:$B$21,2,FALSE),VLOOKUP(②選手情報入力!L12,種目情報!$E$4:$F$20,2,FALSE))))</f>
        <v/>
      </c>
      <c r="X4" t="str">
        <f>IF(E4="","",IF(②選手情報入力!M12="","",②選手情報入力!M12))</f>
        <v/>
      </c>
      <c r="Y4" s="37" t="str">
        <f>IF(E4="","",IF(②選手情報入力!L12="","",0))</f>
        <v/>
      </c>
      <c r="Z4" t="str">
        <f>IF(E4="","",IF(②選手情報入力!L12="","",IF(I4=1,VLOOKUP(②選手情報入力!L12,種目情報!$A$4:$C$21,3,FALSE),VLOOKUP(②選手情報入力!L12,種目情報!$E$4:$G$20,3,FALSE))))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IF(E5="","",I5*1000000+①団体情報入力!$D$4*1000+②選手情報入力!A13)</f>
        <v/>
      </c>
      <c r="B5" t="str">
        <f>IF(E5="","",①団体情報入力!$D$4)</f>
        <v/>
      </c>
      <c r="D5" t="str">
        <f>IF(②選手情報入力!B13="","",LEFT(②選手情報入力!B13,1))</f>
        <v/>
      </c>
      <c r="E5" t="str">
        <f>IF(②選手情報入力!B13="","",REPLACE(②選手情報入力!B13,1,1,""))</f>
        <v/>
      </c>
      <c r="F5" t="str">
        <f>IF(E5="","",②選手情報入力!C13)</f>
        <v/>
      </c>
      <c r="G5" t="str">
        <f>IF(E5="","",ASC(②選手情報入力!D13))</f>
        <v/>
      </c>
      <c r="H5" t="str">
        <f t="shared" si="0"/>
        <v/>
      </c>
      <c r="I5" t="str">
        <f>IF(E5="","",IF(②選手情報入力!F13="男",1,2))</f>
        <v/>
      </c>
      <c r="J5" t="str">
        <f>IF(E5="","",IF(②選手情報入力!G13="","",②選手情報入力!G13))</f>
        <v/>
      </c>
      <c r="L5" t="str">
        <f t="shared" si="1"/>
        <v/>
      </c>
      <c r="M5" t="str">
        <f t="shared" si="2"/>
        <v/>
      </c>
      <c r="O5" t="str">
        <f>IF(E5="","",IF(②選手情報入力!H13="","",IF(I5=1,VLOOKUP(②選手情報入力!H13,種目情報!$A$4:$B$21,2,FALSE),VLOOKUP(②選手情報入力!H13,種目情報!$E$4:$F$20,2,FALSE))))</f>
        <v/>
      </c>
      <c r="P5" t="str">
        <f>IF(E5="","",IF(②選手情報入力!I13="","",②選手情報入力!I13))</f>
        <v/>
      </c>
      <c r="Q5" s="37" t="str">
        <f>IF(E5="","",IF(②選手情報入力!H13="","",0))</f>
        <v/>
      </c>
      <c r="R5" t="str">
        <f>IF(E5="","",IF(②選手情報入力!H13="","",IF(I5=1,VLOOKUP(②選手情報入力!H13,種目情報!$A$4:$C$21,3,FALSE),VLOOKUP(②選手情報入力!H13,種目情報!$E$4:$G$20,3,FALSE))))</f>
        <v/>
      </c>
      <c r="S5" t="str">
        <f>IF(E5="","",IF(②選手情報入力!J13="","",IF(I5=1,VLOOKUP(②選手情報入力!J13,種目情報!$A$4:$B$21,2,FALSE),VLOOKUP(②選手情報入力!J13,種目情報!$E$4:$F$20,2,FALSE))))</f>
        <v/>
      </c>
      <c r="T5" t="str">
        <f>IF(E5="","",IF(②選手情報入力!K13="","",②選手情報入力!K13))</f>
        <v/>
      </c>
      <c r="U5" s="37" t="str">
        <f>IF(E5="","",IF(②選手情報入力!J13="","",0))</f>
        <v/>
      </c>
      <c r="V5" t="str">
        <f>IF(E5="","",IF(②選手情報入力!J13="","",IF(I5=1,VLOOKUP(②選手情報入力!J13,種目情報!$A$4:$C$21,3,FALSE),VLOOKUP(②選手情報入力!J13,種目情報!$E$4:$G$20,3,FALSE))))</f>
        <v/>
      </c>
      <c r="W5" t="str">
        <f>IF(E5="","",IF(②選手情報入力!L13="","",IF(I5=1,VLOOKUP(②選手情報入力!L13,種目情報!$A$4:$B$21,2,FALSE),VLOOKUP(②選手情報入力!L13,種目情報!$E$4:$F$20,2,FALSE))))</f>
        <v/>
      </c>
      <c r="X5" t="str">
        <f>IF(E5="","",IF(②選手情報入力!M13="","",②選手情報入力!M13))</f>
        <v/>
      </c>
      <c r="Y5" s="37" t="str">
        <f>IF(E5="","",IF(②選手情報入力!L13="","",0))</f>
        <v/>
      </c>
      <c r="Z5" t="str">
        <f>IF(E5="","",IF(②選手情報入力!L13="","",IF(I5=1,VLOOKUP(②選手情報入力!L13,種目情報!$A$4:$C$21,3,FALSE),VLOOKUP(②選手情報入力!L13,種目情報!$E$4:$G$20,3,FALSE))))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IF(E6="","",I6*1000000+①団体情報入力!$D$4*1000+②選手情報入力!A14)</f>
        <v/>
      </c>
      <c r="B6" t="str">
        <f>IF(E6="","",①団体情報入力!$D$4)</f>
        <v/>
      </c>
      <c r="D6" t="str">
        <f>IF(②選手情報入力!B14="","",LEFT(②選手情報入力!B14,1))</f>
        <v/>
      </c>
      <c r="E6" t="str">
        <f>IF(②選手情報入力!B14="","",REPLACE(②選手情報入力!B14,1,1,""))</f>
        <v/>
      </c>
      <c r="F6" t="str">
        <f>IF(E6="","",②選手情報入力!C14)</f>
        <v/>
      </c>
      <c r="G6" t="str">
        <f>IF(E6="","",ASC(②選手情報入力!D14))</f>
        <v/>
      </c>
      <c r="H6" t="str">
        <f t="shared" si="0"/>
        <v/>
      </c>
      <c r="I6" t="str">
        <f>IF(E6="","",IF(②選手情報入力!F14="男",1,2))</f>
        <v/>
      </c>
      <c r="J6" t="str">
        <f>IF(E6="","",IF(②選手情報入力!G14="","",②選手情報入力!G14))</f>
        <v/>
      </c>
      <c r="L6" t="str">
        <f t="shared" si="1"/>
        <v/>
      </c>
      <c r="M6" t="str">
        <f t="shared" si="2"/>
        <v/>
      </c>
      <c r="O6" t="str">
        <f>IF(E6="","",IF(②選手情報入力!H14="","",IF(I6=1,VLOOKUP(②選手情報入力!H14,種目情報!$A$4:$B$21,2,FALSE),VLOOKUP(②選手情報入力!H14,種目情報!$E$4:$F$20,2,FALSE))))</f>
        <v/>
      </c>
      <c r="P6" t="str">
        <f>IF(E6="","",IF(②選手情報入力!I14="","",②選手情報入力!I14))</f>
        <v/>
      </c>
      <c r="Q6" s="37" t="str">
        <f>IF(E6="","",IF(②選手情報入力!H14="","",0))</f>
        <v/>
      </c>
      <c r="R6" t="str">
        <f>IF(E6="","",IF(②選手情報入力!H14="","",IF(I6=1,VLOOKUP(②選手情報入力!H14,種目情報!$A$4:$C$21,3,FALSE),VLOOKUP(②選手情報入力!H14,種目情報!$E$4:$G$20,3,FALSE))))</f>
        <v/>
      </c>
      <c r="S6" t="str">
        <f>IF(E6="","",IF(②選手情報入力!J14="","",IF(I6=1,VLOOKUP(②選手情報入力!J14,種目情報!$A$4:$B$21,2,FALSE),VLOOKUP(②選手情報入力!J14,種目情報!$E$4:$F$20,2,FALSE))))</f>
        <v/>
      </c>
      <c r="T6" t="str">
        <f>IF(E6="","",IF(②選手情報入力!K14="","",②選手情報入力!K14))</f>
        <v/>
      </c>
      <c r="U6" s="37" t="str">
        <f>IF(E6="","",IF(②選手情報入力!J14="","",0))</f>
        <v/>
      </c>
      <c r="V6" t="str">
        <f>IF(E6="","",IF(②選手情報入力!J14="","",IF(I6=1,VLOOKUP(②選手情報入力!J14,種目情報!$A$4:$C$21,3,FALSE),VLOOKUP(②選手情報入力!J14,種目情報!$E$4:$G$20,3,FALSE))))</f>
        <v/>
      </c>
      <c r="W6" t="str">
        <f>IF(E6="","",IF(②選手情報入力!L14="","",IF(I6=1,VLOOKUP(②選手情報入力!L14,種目情報!$A$4:$B$21,2,FALSE),VLOOKUP(②選手情報入力!L14,種目情報!$E$4:$F$20,2,FALSE))))</f>
        <v/>
      </c>
      <c r="X6" t="str">
        <f>IF(E6="","",IF(②選手情報入力!M14="","",②選手情報入力!M14))</f>
        <v/>
      </c>
      <c r="Y6" s="37" t="str">
        <f>IF(E6="","",IF(②選手情報入力!L14="","",0))</f>
        <v/>
      </c>
      <c r="Z6" t="str">
        <f>IF(E6="","",IF(②選手情報入力!L14="","",IF(I6=1,VLOOKUP(②選手情報入力!L14,種目情報!$A$4:$C$21,3,FALSE),VLOOKUP(②選手情報入力!L14,種目情報!$E$4:$G$20,3,FALSE))))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IF(E7="","",I7*1000000+①団体情報入力!$D$4*1000+②選手情報入力!A15)</f>
        <v/>
      </c>
      <c r="B7" t="str">
        <f>IF(E7="","",①団体情報入力!$D$4)</f>
        <v/>
      </c>
      <c r="D7" t="str">
        <f>IF(②選手情報入力!B15="","",LEFT(②選手情報入力!B15,1))</f>
        <v/>
      </c>
      <c r="E7" t="str">
        <f>IF(②選手情報入力!B15="","",REPLACE(②選手情報入力!B15,1,1,""))</f>
        <v/>
      </c>
      <c r="F7" t="str">
        <f>IF(E7="","",②選手情報入力!C15)</f>
        <v/>
      </c>
      <c r="G7" t="str">
        <f>IF(E7="","",ASC(②選手情報入力!D15))</f>
        <v/>
      </c>
      <c r="H7" t="str">
        <f t="shared" si="0"/>
        <v/>
      </c>
      <c r="I7" t="str">
        <f>IF(E7="","",IF(②選手情報入力!F15="男",1,2))</f>
        <v/>
      </c>
      <c r="J7" t="str">
        <f>IF(E7="","",IF(②選手情報入力!G15="","",②選手情報入力!G15))</f>
        <v/>
      </c>
      <c r="L7" t="str">
        <f t="shared" si="1"/>
        <v/>
      </c>
      <c r="M7" t="str">
        <f t="shared" si="2"/>
        <v/>
      </c>
      <c r="O7" t="str">
        <f>IF(E7="","",IF(②選手情報入力!H15="","",IF(I7=1,VLOOKUP(②選手情報入力!H15,種目情報!$A$4:$B$21,2,FALSE),VLOOKUP(②選手情報入力!H15,種目情報!$E$4:$F$20,2,FALSE))))</f>
        <v/>
      </c>
      <c r="P7" t="str">
        <f>IF(E7="","",IF(②選手情報入力!I15="","",②選手情報入力!I15))</f>
        <v/>
      </c>
      <c r="Q7" s="37" t="str">
        <f>IF(E7="","",IF(②選手情報入力!H15="","",0))</f>
        <v/>
      </c>
      <c r="R7" t="str">
        <f>IF(E7="","",IF(②選手情報入力!H15="","",IF(I7=1,VLOOKUP(②選手情報入力!H15,種目情報!$A$4:$C$21,3,FALSE),VLOOKUP(②選手情報入力!H15,種目情報!$E$4:$G$20,3,FALSE))))</f>
        <v/>
      </c>
      <c r="S7" t="str">
        <f>IF(E7="","",IF(②選手情報入力!J15="","",IF(I7=1,VLOOKUP(②選手情報入力!J15,種目情報!$A$4:$B$21,2,FALSE),VLOOKUP(②選手情報入力!J15,種目情報!$E$4:$F$20,2,FALSE))))</f>
        <v/>
      </c>
      <c r="T7" t="str">
        <f>IF(E7="","",IF(②選手情報入力!K15="","",②選手情報入力!K15))</f>
        <v/>
      </c>
      <c r="U7" s="37" t="str">
        <f>IF(E7="","",IF(②選手情報入力!J15="","",0))</f>
        <v/>
      </c>
      <c r="V7" t="str">
        <f>IF(E7="","",IF(②選手情報入力!J15="","",IF(I7=1,VLOOKUP(②選手情報入力!J15,種目情報!$A$4:$C$21,3,FALSE),VLOOKUP(②選手情報入力!J15,種目情報!$E$4:$G$20,3,FALSE))))</f>
        <v/>
      </c>
      <c r="W7" t="str">
        <f>IF(E7="","",IF(②選手情報入力!L15="","",IF(I7=1,VLOOKUP(②選手情報入力!L15,種目情報!$A$4:$B$21,2,FALSE),VLOOKUP(②選手情報入力!L15,種目情報!$E$4:$F$20,2,FALSE))))</f>
        <v/>
      </c>
      <c r="X7" t="str">
        <f>IF(E7="","",IF(②選手情報入力!M15="","",②選手情報入力!M15))</f>
        <v/>
      </c>
      <c r="Y7" s="37" t="str">
        <f>IF(E7="","",IF(②選手情報入力!L15="","",0))</f>
        <v/>
      </c>
      <c r="Z7" t="str">
        <f>IF(E7="","",IF(②選手情報入力!L15="","",IF(I7=1,VLOOKUP(②選手情報入力!L15,種目情報!$A$4:$C$21,3,FALSE),VLOOKUP(②選手情報入力!L15,種目情報!$E$4:$G$20,3,FALSE))))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IF(E8="","",I8*1000000+①団体情報入力!$D$4*1000+②選手情報入力!A16)</f>
        <v/>
      </c>
      <c r="B8" t="str">
        <f>IF(E8="","",①団体情報入力!$D$4)</f>
        <v/>
      </c>
      <c r="D8" t="str">
        <f>IF(②選手情報入力!B16="","",LEFT(②選手情報入力!B16,1))</f>
        <v/>
      </c>
      <c r="E8" t="str">
        <f>IF(②選手情報入力!B16="","",REPLACE(②選手情報入力!B16,1,1,""))</f>
        <v/>
      </c>
      <c r="F8" t="str">
        <f>IF(E8="","",②選手情報入力!C16)</f>
        <v/>
      </c>
      <c r="G8" t="str">
        <f>IF(E8="","",ASC(②選手情報入力!D16))</f>
        <v/>
      </c>
      <c r="H8" t="str">
        <f t="shared" si="0"/>
        <v/>
      </c>
      <c r="I8" t="str">
        <f>IF(E8="","",IF(②選手情報入力!F16="男",1,2))</f>
        <v/>
      </c>
      <c r="J8" t="str">
        <f>IF(E8="","",IF(②選手情報入力!G16="","",②選手情報入力!G16))</f>
        <v/>
      </c>
      <c r="L8" t="str">
        <f t="shared" si="1"/>
        <v/>
      </c>
      <c r="M8" t="str">
        <f t="shared" si="2"/>
        <v/>
      </c>
      <c r="O8" t="str">
        <f>IF(E8="","",IF(②選手情報入力!H16="","",IF(I8=1,VLOOKUP(②選手情報入力!H16,種目情報!$A$4:$B$21,2,FALSE),VLOOKUP(②選手情報入力!H16,種目情報!$E$4:$F$20,2,FALSE))))</f>
        <v/>
      </c>
      <c r="P8" t="str">
        <f>IF(E8="","",IF(②選手情報入力!I16="","",②選手情報入力!I16))</f>
        <v/>
      </c>
      <c r="Q8" s="37" t="str">
        <f>IF(E8="","",IF(②選手情報入力!H16="","",0))</f>
        <v/>
      </c>
      <c r="R8" t="str">
        <f>IF(E8="","",IF(②選手情報入力!H16="","",IF(I8=1,VLOOKUP(②選手情報入力!H16,種目情報!$A$4:$C$21,3,FALSE),VLOOKUP(②選手情報入力!H16,種目情報!$E$4:$G$20,3,FALSE))))</f>
        <v/>
      </c>
      <c r="S8" t="str">
        <f>IF(E8="","",IF(②選手情報入力!J16="","",IF(I8=1,VLOOKUP(②選手情報入力!J16,種目情報!$A$4:$B$21,2,FALSE),VLOOKUP(②選手情報入力!J16,種目情報!$E$4:$F$20,2,FALSE))))</f>
        <v/>
      </c>
      <c r="T8" t="str">
        <f>IF(E8="","",IF(②選手情報入力!K16="","",②選手情報入力!K16))</f>
        <v/>
      </c>
      <c r="U8" s="37" t="str">
        <f>IF(E8="","",IF(②選手情報入力!J16="","",0))</f>
        <v/>
      </c>
      <c r="V8" t="str">
        <f>IF(E8="","",IF(②選手情報入力!J16="","",IF(I8=1,VLOOKUP(②選手情報入力!J16,種目情報!$A$4:$C$21,3,FALSE),VLOOKUP(②選手情報入力!J16,種目情報!$E$4:$G$20,3,FALSE))))</f>
        <v/>
      </c>
      <c r="W8" t="str">
        <f>IF(E8="","",IF(②選手情報入力!L16="","",IF(I8=1,VLOOKUP(②選手情報入力!L16,種目情報!$A$4:$B$21,2,FALSE),VLOOKUP(②選手情報入力!L16,種目情報!$E$4:$F$20,2,FALSE))))</f>
        <v/>
      </c>
      <c r="X8" t="str">
        <f>IF(E8="","",IF(②選手情報入力!M16="","",②選手情報入力!M16))</f>
        <v/>
      </c>
      <c r="Y8" s="37" t="str">
        <f>IF(E8="","",IF(②選手情報入力!L16="","",0))</f>
        <v/>
      </c>
      <c r="Z8" t="str">
        <f>IF(E8="","",IF(②選手情報入力!L16="","",IF(I8=1,VLOOKUP(②選手情報入力!L16,種目情報!$A$4:$C$21,3,FALSE),VLOOKUP(②選手情報入力!L16,種目情報!$E$4:$G$20,3,FALSE))))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IF(E9="","",I9*1000000+①団体情報入力!$D$4*1000+②選手情報入力!A17)</f>
        <v/>
      </c>
      <c r="B9" t="str">
        <f>IF(E9="","",①団体情報入力!$D$4)</f>
        <v/>
      </c>
      <c r="D9" t="str">
        <f>IF(②選手情報入力!B17="","",LEFT(②選手情報入力!B17,1))</f>
        <v/>
      </c>
      <c r="E9" t="str">
        <f>IF(②選手情報入力!B17="","",REPLACE(②選手情報入力!B17,1,1,""))</f>
        <v/>
      </c>
      <c r="F9" t="str">
        <f>IF(E9="","",②選手情報入力!C17)</f>
        <v/>
      </c>
      <c r="G9" t="str">
        <f>IF(E9="","",ASC(②選手情報入力!D17))</f>
        <v/>
      </c>
      <c r="H9" t="str">
        <f t="shared" si="0"/>
        <v/>
      </c>
      <c r="I9" t="str">
        <f>IF(E9="","",IF(②選手情報入力!F17="男",1,2))</f>
        <v/>
      </c>
      <c r="J9" t="str">
        <f>IF(E9="","",IF(②選手情報入力!G17="","",②選手情報入力!G17))</f>
        <v/>
      </c>
      <c r="L9" t="str">
        <f t="shared" si="1"/>
        <v/>
      </c>
      <c r="M9" t="str">
        <f t="shared" si="2"/>
        <v/>
      </c>
      <c r="O9" t="str">
        <f>IF(E9="","",IF(②選手情報入力!H17="","",IF(I9=1,VLOOKUP(②選手情報入力!H17,種目情報!$A$4:$B$21,2,FALSE),VLOOKUP(②選手情報入力!H17,種目情報!$E$4:$F$20,2,FALSE))))</f>
        <v/>
      </c>
      <c r="P9" t="str">
        <f>IF(E9="","",IF(②選手情報入力!I17="","",②選手情報入力!I17))</f>
        <v/>
      </c>
      <c r="Q9" s="37" t="str">
        <f>IF(E9="","",IF(②選手情報入力!H17="","",0))</f>
        <v/>
      </c>
      <c r="R9" t="str">
        <f>IF(E9="","",IF(②選手情報入力!H17="","",IF(I9=1,VLOOKUP(②選手情報入力!H17,種目情報!$A$4:$C$21,3,FALSE),VLOOKUP(②選手情報入力!H17,種目情報!$E$4:$G$20,3,FALSE))))</f>
        <v/>
      </c>
      <c r="S9" t="str">
        <f>IF(E9="","",IF(②選手情報入力!J17="","",IF(I9=1,VLOOKUP(②選手情報入力!J17,種目情報!$A$4:$B$21,2,FALSE),VLOOKUP(②選手情報入力!J17,種目情報!$E$4:$F$20,2,FALSE))))</f>
        <v/>
      </c>
      <c r="T9" t="str">
        <f>IF(E9="","",IF(②選手情報入力!K17="","",②選手情報入力!K17))</f>
        <v/>
      </c>
      <c r="U9" s="37" t="str">
        <f>IF(E9="","",IF(②選手情報入力!J17="","",0))</f>
        <v/>
      </c>
      <c r="V9" t="str">
        <f>IF(E9="","",IF(②選手情報入力!J17="","",IF(I9=1,VLOOKUP(②選手情報入力!J17,種目情報!$A$4:$C$21,3,FALSE),VLOOKUP(②選手情報入力!J17,種目情報!$E$4:$G$20,3,FALSE))))</f>
        <v/>
      </c>
      <c r="W9" t="str">
        <f>IF(E9="","",IF(②選手情報入力!L17="","",IF(I9=1,VLOOKUP(②選手情報入力!L17,種目情報!$A$4:$B$21,2,FALSE),VLOOKUP(②選手情報入力!L17,種目情報!$E$4:$F$20,2,FALSE))))</f>
        <v/>
      </c>
      <c r="X9" t="str">
        <f>IF(E9="","",IF(②選手情報入力!M17="","",②選手情報入力!M17))</f>
        <v/>
      </c>
      <c r="Y9" s="37" t="str">
        <f>IF(E9="","",IF(②選手情報入力!L17="","",0))</f>
        <v/>
      </c>
      <c r="Z9" t="str">
        <f>IF(E9="","",IF(②選手情報入力!L17="","",IF(I9=1,VLOOKUP(②選手情報入力!L17,種目情報!$A$4:$C$21,3,FALSE),VLOOKUP(②選手情報入力!L17,種目情報!$E$4:$G$20,3,FALSE))))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IF(E10="","",I10*1000000+①団体情報入力!$D$4*1000+②選手情報入力!A18)</f>
        <v/>
      </c>
      <c r="B10" t="str">
        <f>IF(E10="","",①団体情報入力!$D$4)</f>
        <v/>
      </c>
      <c r="D10" t="str">
        <f>IF(②選手情報入力!B18="","",LEFT(②選手情報入力!B18,1))</f>
        <v/>
      </c>
      <c r="E10" t="str">
        <f>IF(②選手情報入力!B18="","",REPLACE(②選手情報入力!B18,1,1,""))</f>
        <v/>
      </c>
      <c r="F10" t="str">
        <f>IF(E10="","",②選手情報入力!C18)</f>
        <v/>
      </c>
      <c r="G10" t="str">
        <f>IF(E10="","",ASC(②選手情報入力!D18))</f>
        <v/>
      </c>
      <c r="H10" t="str">
        <f t="shared" si="0"/>
        <v/>
      </c>
      <c r="I10" t="str">
        <f>IF(E10="","",IF(②選手情報入力!F18="男",1,2))</f>
        <v/>
      </c>
      <c r="J10" t="str">
        <f>IF(E10="","",IF(②選手情報入力!G18="","",②選手情報入力!G18))</f>
        <v/>
      </c>
      <c r="L10" t="str">
        <f t="shared" si="1"/>
        <v/>
      </c>
      <c r="M10" t="str">
        <f t="shared" si="2"/>
        <v/>
      </c>
      <c r="O10" t="str">
        <f>IF(E10="","",IF(②選手情報入力!H18="","",IF(I10=1,VLOOKUP(②選手情報入力!H18,種目情報!$A$4:$B$21,2,FALSE),VLOOKUP(②選手情報入力!H18,種目情報!$E$4:$F$20,2,FALSE))))</f>
        <v/>
      </c>
      <c r="P10" t="str">
        <f>IF(E10="","",IF(②選手情報入力!I18="","",②選手情報入力!I18))</f>
        <v/>
      </c>
      <c r="Q10" s="37" t="str">
        <f>IF(E10="","",IF(②選手情報入力!H18="","",0))</f>
        <v/>
      </c>
      <c r="R10" t="str">
        <f>IF(E10="","",IF(②選手情報入力!H18="","",IF(I10=1,VLOOKUP(②選手情報入力!H18,種目情報!$A$4:$C$21,3,FALSE),VLOOKUP(②選手情報入力!H18,種目情報!$E$4:$G$20,3,FALSE))))</f>
        <v/>
      </c>
      <c r="S10" t="str">
        <f>IF(E10="","",IF(②選手情報入力!J18="","",IF(I10=1,VLOOKUP(②選手情報入力!J18,種目情報!$A$4:$B$21,2,FALSE),VLOOKUP(②選手情報入力!J18,種目情報!$E$4:$F$20,2,FALSE))))</f>
        <v/>
      </c>
      <c r="T10" t="str">
        <f>IF(E10="","",IF(②選手情報入力!K18="","",②選手情報入力!K18))</f>
        <v/>
      </c>
      <c r="U10" s="37" t="str">
        <f>IF(E10="","",IF(②選手情報入力!J18="","",0))</f>
        <v/>
      </c>
      <c r="V10" t="str">
        <f>IF(E10="","",IF(②選手情報入力!J18="","",IF(I10=1,VLOOKUP(②選手情報入力!J18,種目情報!$A$4:$C$21,3,FALSE),VLOOKUP(②選手情報入力!J18,種目情報!$E$4:$G$20,3,FALSE))))</f>
        <v/>
      </c>
      <c r="W10" t="str">
        <f>IF(E10="","",IF(②選手情報入力!L18="","",IF(I10=1,VLOOKUP(②選手情報入力!L18,種目情報!$A$4:$B$21,2,FALSE),VLOOKUP(②選手情報入力!L18,種目情報!$E$4:$F$20,2,FALSE))))</f>
        <v/>
      </c>
      <c r="X10" t="str">
        <f>IF(E10="","",IF(②選手情報入力!M18="","",②選手情報入力!M18))</f>
        <v/>
      </c>
      <c r="Y10" s="37" t="str">
        <f>IF(E10="","",IF(②選手情報入力!L18="","",0))</f>
        <v/>
      </c>
      <c r="Z10" t="str">
        <f>IF(E10="","",IF(②選手情報入力!L18="","",IF(I10=1,VLOOKUP(②選手情報入力!L18,種目情報!$A$4:$C$21,3,FALSE),VLOOKUP(②選手情報入力!L18,種目情報!$E$4:$G$20,3,FALSE))))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IF(E11="","",I11*1000000+①団体情報入力!$D$4*1000+②選手情報入力!A19)</f>
        <v/>
      </c>
      <c r="B11" t="str">
        <f>IF(E11="","",①団体情報入力!$D$4)</f>
        <v/>
      </c>
      <c r="D11" t="str">
        <f>IF(②選手情報入力!B19="","",LEFT(②選手情報入力!B19,1))</f>
        <v/>
      </c>
      <c r="E11" t="str">
        <f>IF(②選手情報入力!B19="","",REPLACE(②選手情報入力!B19,1,1,""))</f>
        <v/>
      </c>
      <c r="F11" t="str">
        <f>IF(E11="","",②選手情報入力!C19)</f>
        <v/>
      </c>
      <c r="G11" t="str">
        <f>IF(E11="","",ASC(②選手情報入力!D19))</f>
        <v/>
      </c>
      <c r="H11" t="str">
        <f t="shared" si="0"/>
        <v/>
      </c>
      <c r="I11" t="str">
        <f>IF(E11="","",IF(②選手情報入力!F19="男",1,2))</f>
        <v/>
      </c>
      <c r="J11" t="str">
        <f>IF(E11="","",IF(②選手情報入力!G19="","",②選手情報入力!G19))</f>
        <v/>
      </c>
      <c r="L11" t="str">
        <f t="shared" si="1"/>
        <v/>
      </c>
      <c r="M11" t="str">
        <f t="shared" si="2"/>
        <v/>
      </c>
      <c r="O11" t="str">
        <f>IF(E11="","",IF(②選手情報入力!H19="","",IF(I11=1,VLOOKUP(②選手情報入力!H19,種目情報!$A$4:$B$21,2,FALSE),VLOOKUP(②選手情報入力!H19,種目情報!$E$4:$F$20,2,FALSE))))</f>
        <v/>
      </c>
      <c r="P11" t="str">
        <f>IF(E11="","",IF(②選手情報入力!I19="","",②選手情報入力!I19))</f>
        <v/>
      </c>
      <c r="Q11" s="37" t="str">
        <f>IF(E11="","",IF(②選手情報入力!H19="","",0))</f>
        <v/>
      </c>
      <c r="R11" t="str">
        <f>IF(E11="","",IF(②選手情報入力!H19="","",IF(I11=1,VLOOKUP(②選手情報入力!H19,種目情報!$A$4:$C$21,3,FALSE),VLOOKUP(②選手情報入力!H19,種目情報!$E$4:$G$20,3,FALSE))))</f>
        <v/>
      </c>
      <c r="S11" t="str">
        <f>IF(E11="","",IF(②選手情報入力!J19="","",IF(I11=1,VLOOKUP(②選手情報入力!J19,種目情報!$A$4:$B$21,2,FALSE),VLOOKUP(②選手情報入力!J19,種目情報!$E$4:$F$20,2,FALSE))))</f>
        <v/>
      </c>
      <c r="T11" t="str">
        <f>IF(E11="","",IF(②選手情報入力!K19="","",②選手情報入力!K19))</f>
        <v/>
      </c>
      <c r="U11" s="37" t="str">
        <f>IF(E11="","",IF(②選手情報入力!J19="","",0))</f>
        <v/>
      </c>
      <c r="V11" t="str">
        <f>IF(E11="","",IF(②選手情報入力!J19="","",IF(I11=1,VLOOKUP(②選手情報入力!J19,種目情報!$A$4:$C$21,3,FALSE),VLOOKUP(②選手情報入力!J19,種目情報!$E$4:$G$20,3,FALSE))))</f>
        <v/>
      </c>
      <c r="W11" t="str">
        <f>IF(E11="","",IF(②選手情報入力!L19="","",IF(I11=1,VLOOKUP(②選手情報入力!L19,種目情報!$A$4:$B$21,2,FALSE),VLOOKUP(②選手情報入力!L19,種目情報!$E$4:$F$20,2,FALSE))))</f>
        <v/>
      </c>
      <c r="X11" t="str">
        <f>IF(E11="","",IF(②選手情報入力!M19="","",②選手情報入力!M19))</f>
        <v/>
      </c>
      <c r="Y11" s="37" t="str">
        <f>IF(E11="","",IF(②選手情報入力!L19="","",0))</f>
        <v/>
      </c>
      <c r="Z11" t="str">
        <f>IF(E11="","",IF(②選手情報入力!L19="","",IF(I11=1,VLOOKUP(②選手情報入力!L19,種目情報!$A$4:$C$21,3,FALSE),VLOOKUP(②選手情報入力!L19,種目情報!$E$4:$G$20,3,FALSE))))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IF(E12="","",I12*1000000+①団体情報入力!$D$4*1000+②選手情報入力!A20)</f>
        <v/>
      </c>
      <c r="B12" t="str">
        <f>IF(E12="","",①団体情報入力!$D$4)</f>
        <v/>
      </c>
      <c r="D12" t="str">
        <f>IF(②選手情報入力!B20="","",LEFT(②選手情報入力!B20,1))</f>
        <v/>
      </c>
      <c r="E12" t="str">
        <f>IF(②選手情報入力!B20="","",REPLACE(②選手情報入力!B20,1,1,""))</f>
        <v/>
      </c>
      <c r="F12" t="str">
        <f>IF(E12="","",②選手情報入力!C20)</f>
        <v/>
      </c>
      <c r="G12" t="str">
        <f>IF(E12="","",ASC(②選手情報入力!D20))</f>
        <v/>
      </c>
      <c r="H12" t="str">
        <f t="shared" si="0"/>
        <v/>
      </c>
      <c r="I12" t="str">
        <f>IF(E12="","",IF(②選手情報入力!F20="男",1,2))</f>
        <v/>
      </c>
      <c r="J12" t="str">
        <f>IF(E12="","",IF(②選手情報入力!G20="","",②選手情報入力!G20))</f>
        <v/>
      </c>
      <c r="L12" t="str">
        <f t="shared" si="1"/>
        <v/>
      </c>
      <c r="M12" t="str">
        <f t="shared" si="2"/>
        <v/>
      </c>
      <c r="O12" t="str">
        <f>IF(E12="","",IF(②選手情報入力!H20="","",IF(I12=1,VLOOKUP(②選手情報入力!H20,種目情報!$A$4:$B$21,2,FALSE),VLOOKUP(②選手情報入力!H20,種目情報!$E$4:$F$20,2,FALSE))))</f>
        <v/>
      </c>
      <c r="P12" t="str">
        <f>IF(E12="","",IF(②選手情報入力!I20="","",②選手情報入力!I20))</f>
        <v/>
      </c>
      <c r="Q12" s="37" t="str">
        <f>IF(E12="","",IF(②選手情報入力!H20="","",0))</f>
        <v/>
      </c>
      <c r="R12" t="str">
        <f>IF(E12="","",IF(②選手情報入力!H20="","",IF(I12=1,VLOOKUP(②選手情報入力!H20,種目情報!$A$4:$C$21,3,FALSE),VLOOKUP(②選手情報入力!H20,種目情報!$E$4:$G$20,3,FALSE))))</f>
        <v/>
      </c>
      <c r="S12" t="str">
        <f>IF(E12="","",IF(②選手情報入力!J20="","",IF(I12=1,VLOOKUP(②選手情報入力!J20,種目情報!$A$4:$B$21,2,FALSE),VLOOKUP(②選手情報入力!J20,種目情報!$E$4:$F$20,2,FALSE))))</f>
        <v/>
      </c>
      <c r="T12" t="str">
        <f>IF(E12="","",IF(②選手情報入力!K20="","",②選手情報入力!K20))</f>
        <v/>
      </c>
      <c r="U12" s="37" t="str">
        <f>IF(E12="","",IF(②選手情報入力!J20="","",0))</f>
        <v/>
      </c>
      <c r="V12" t="str">
        <f>IF(E12="","",IF(②選手情報入力!J20="","",IF(I12=1,VLOOKUP(②選手情報入力!J20,種目情報!$A$4:$C$21,3,FALSE),VLOOKUP(②選手情報入力!J20,種目情報!$E$4:$G$20,3,FALSE))))</f>
        <v/>
      </c>
      <c r="W12" t="str">
        <f>IF(E12="","",IF(②選手情報入力!L20="","",IF(I12=1,VLOOKUP(②選手情報入力!L20,種目情報!$A$4:$B$21,2,FALSE),VLOOKUP(②選手情報入力!L20,種目情報!$E$4:$F$20,2,FALSE))))</f>
        <v/>
      </c>
      <c r="X12" t="str">
        <f>IF(E12="","",IF(②選手情報入力!M20="","",②選手情報入力!M20))</f>
        <v/>
      </c>
      <c r="Y12" s="37" t="str">
        <f>IF(E12="","",IF(②選手情報入力!L20="","",0))</f>
        <v/>
      </c>
      <c r="Z12" t="str">
        <f>IF(E12="","",IF(②選手情報入力!L20="","",IF(I12=1,VLOOKUP(②選手情報入力!L20,種目情報!$A$4:$C$21,3,FALSE),VLOOKUP(②選手情報入力!L20,種目情報!$E$4:$G$20,3,FALSE))))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IF(E13="","",I13*1000000+①団体情報入力!$D$4*1000+②選手情報入力!A21)</f>
        <v/>
      </c>
      <c r="B13" t="str">
        <f>IF(E13="","",①団体情報入力!$D$4)</f>
        <v/>
      </c>
      <c r="D13" t="str">
        <f>IF(②選手情報入力!B21="","",LEFT(②選手情報入力!B21,1))</f>
        <v/>
      </c>
      <c r="E13" t="str">
        <f>IF(②選手情報入力!B21="","",REPLACE(②選手情報入力!B21,1,1,""))</f>
        <v/>
      </c>
      <c r="F13" t="str">
        <f>IF(E13="","",②選手情報入力!C21)</f>
        <v/>
      </c>
      <c r="G13" t="str">
        <f>IF(E13="","",ASC(②選手情報入力!D21))</f>
        <v/>
      </c>
      <c r="H13" t="str">
        <f t="shared" si="0"/>
        <v/>
      </c>
      <c r="I13" t="str">
        <f>IF(E13="","",IF(②選手情報入力!F21="男",1,2))</f>
        <v/>
      </c>
      <c r="J13" t="str">
        <f>IF(E13="","",IF(②選手情報入力!G21="","",②選手情報入力!G21))</f>
        <v/>
      </c>
      <c r="L13" t="str">
        <f t="shared" si="1"/>
        <v/>
      </c>
      <c r="M13" t="str">
        <f t="shared" si="2"/>
        <v/>
      </c>
      <c r="O13" t="str">
        <f>IF(E13="","",IF(②選手情報入力!H21="","",IF(I13=1,VLOOKUP(②選手情報入力!H21,種目情報!$A$4:$B$21,2,FALSE),VLOOKUP(②選手情報入力!H21,種目情報!$E$4:$F$20,2,FALSE))))</f>
        <v/>
      </c>
      <c r="P13" t="str">
        <f>IF(E13="","",IF(②選手情報入力!I21="","",②選手情報入力!I21))</f>
        <v/>
      </c>
      <c r="Q13" s="37" t="str">
        <f>IF(E13="","",IF(②選手情報入力!H21="","",0))</f>
        <v/>
      </c>
      <c r="R13" t="str">
        <f>IF(E13="","",IF(②選手情報入力!H21="","",IF(I13=1,VLOOKUP(②選手情報入力!H21,種目情報!$A$4:$C$21,3,FALSE),VLOOKUP(②選手情報入力!H21,種目情報!$E$4:$G$20,3,FALSE))))</f>
        <v/>
      </c>
      <c r="S13" t="str">
        <f>IF(E13="","",IF(②選手情報入力!J21="","",IF(I13=1,VLOOKUP(②選手情報入力!J21,種目情報!$A$4:$B$21,2,FALSE),VLOOKUP(②選手情報入力!J21,種目情報!$E$4:$F$20,2,FALSE))))</f>
        <v/>
      </c>
      <c r="T13" t="str">
        <f>IF(E13="","",IF(②選手情報入力!K21="","",②選手情報入力!K21))</f>
        <v/>
      </c>
      <c r="U13" s="37" t="str">
        <f>IF(E13="","",IF(②選手情報入力!J21="","",0))</f>
        <v/>
      </c>
      <c r="V13" t="str">
        <f>IF(E13="","",IF(②選手情報入力!J21="","",IF(I13=1,VLOOKUP(②選手情報入力!J21,種目情報!$A$4:$C$21,3,FALSE),VLOOKUP(②選手情報入力!J21,種目情報!$E$4:$G$20,3,FALSE))))</f>
        <v/>
      </c>
      <c r="W13" t="str">
        <f>IF(E13="","",IF(②選手情報入力!L21="","",IF(I13=1,VLOOKUP(②選手情報入力!L21,種目情報!$A$4:$B$21,2,FALSE),VLOOKUP(②選手情報入力!L21,種目情報!$E$4:$F$20,2,FALSE))))</f>
        <v/>
      </c>
      <c r="X13" t="str">
        <f>IF(E13="","",IF(②選手情報入力!M21="","",②選手情報入力!M21))</f>
        <v/>
      </c>
      <c r="Y13" s="37" t="str">
        <f>IF(E13="","",IF(②選手情報入力!L21="","",0))</f>
        <v/>
      </c>
      <c r="Z13" t="str">
        <f>IF(E13="","",IF(②選手情報入力!L21="","",IF(I13=1,VLOOKUP(②選手情報入力!L21,種目情報!$A$4:$C$21,3,FALSE),VLOOKUP(②選手情報入力!L21,種目情報!$E$4:$G$20,3,FALSE))))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IF(E14="","",I14*1000000+①団体情報入力!$D$4*1000+②選手情報入力!A22)</f>
        <v/>
      </c>
      <c r="B14" t="str">
        <f>IF(E14="","",①団体情報入力!$D$4)</f>
        <v/>
      </c>
      <c r="D14" t="str">
        <f>IF(②選手情報入力!B22="","",LEFT(②選手情報入力!B22,1))</f>
        <v/>
      </c>
      <c r="E14" t="str">
        <f>IF(②選手情報入力!B22="","",REPLACE(②選手情報入力!B22,1,1,""))</f>
        <v/>
      </c>
      <c r="F14" t="str">
        <f>IF(E14="","",②選手情報入力!C22)</f>
        <v/>
      </c>
      <c r="G14" t="str">
        <f>IF(E14="","",ASC(②選手情報入力!D22))</f>
        <v/>
      </c>
      <c r="H14" t="str">
        <f t="shared" si="0"/>
        <v/>
      </c>
      <c r="I14" t="str">
        <f>IF(E14="","",IF(②選手情報入力!F22="男",1,2))</f>
        <v/>
      </c>
      <c r="J14" t="str">
        <f>IF(E14="","",IF(②選手情報入力!G22="","",②選手情報入力!G22))</f>
        <v/>
      </c>
      <c r="L14" t="str">
        <f t="shared" si="1"/>
        <v/>
      </c>
      <c r="M14" t="str">
        <f t="shared" si="2"/>
        <v/>
      </c>
      <c r="O14" t="str">
        <f>IF(E14="","",IF(②選手情報入力!H22="","",IF(I14=1,VLOOKUP(②選手情報入力!H22,種目情報!$A$4:$B$21,2,FALSE),VLOOKUP(②選手情報入力!H22,種目情報!$E$4:$F$20,2,FALSE))))</f>
        <v/>
      </c>
      <c r="P14" t="str">
        <f>IF(E14="","",IF(②選手情報入力!I22="","",②選手情報入力!I22))</f>
        <v/>
      </c>
      <c r="Q14" s="37" t="str">
        <f>IF(E14="","",IF(②選手情報入力!H22="","",0))</f>
        <v/>
      </c>
      <c r="R14" t="str">
        <f>IF(E14="","",IF(②選手情報入力!H22="","",IF(I14=1,VLOOKUP(②選手情報入力!H22,種目情報!$A$4:$C$21,3,FALSE),VLOOKUP(②選手情報入力!H22,種目情報!$E$4:$G$20,3,FALSE))))</f>
        <v/>
      </c>
      <c r="S14" t="str">
        <f>IF(E14="","",IF(②選手情報入力!J22="","",IF(I14=1,VLOOKUP(②選手情報入力!J22,種目情報!$A$4:$B$21,2,FALSE),VLOOKUP(②選手情報入力!J22,種目情報!$E$4:$F$20,2,FALSE))))</f>
        <v/>
      </c>
      <c r="T14" t="str">
        <f>IF(E14="","",IF(②選手情報入力!K22="","",②選手情報入力!K22))</f>
        <v/>
      </c>
      <c r="U14" s="37" t="str">
        <f>IF(E14="","",IF(②選手情報入力!J22="","",0))</f>
        <v/>
      </c>
      <c r="V14" t="str">
        <f>IF(E14="","",IF(②選手情報入力!J22="","",IF(I14=1,VLOOKUP(②選手情報入力!J22,種目情報!$A$4:$C$21,3,FALSE),VLOOKUP(②選手情報入力!J22,種目情報!$E$4:$G$20,3,FALSE))))</f>
        <v/>
      </c>
      <c r="W14" t="str">
        <f>IF(E14="","",IF(②選手情報入力!L22="","",IF(I14=1,VLOOKUP(②選手情報入力!L22,種目情報!$A$4:$B$21,2,FALSE),VLOOKUP(②選手情報入力!L22,種目情報!$E$4:$F$20,2,FALSE))))</f>
        <v/>
      </c>
      <c r="X14" t="str">
        <f>IF(E14="","",IF(②選手情報入力!M22="","",②選手情報入力!M22))</f>
        <v/>
      </c>
      <c r="Y14" s="37" t="str">
        <f>IF(E14="","",IF(②選手情報入力!L22="","",0))</f>
        <v/>
      </c>
      <c r="Z14" t="str">
        <f>IF(E14="","",IF(②選手情報入力!L22="","",IF(I14=1,VLOOKUP(②選手情報入力!L22,種目情報!$A$4:$C$21,3,FALSE),VLOOKUP(②選手情報入力!L22,種目情報!$E$4:$G$20,3,FALSE))))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IF(E15="","",I15*1000000+①団体情報入力!$D$4*1000+②選手情報入力!A23)</f>
        <v/>
      </c>
      <c r="B15" t="str">
        <f>IF(E15="","",①団体情報入力!$D$4)</f>
        <v/>
      </c>
      <c r="D15" t="str">
        <f>IF(②選手情報入力!B23="","",LEFT(②選手情報入力!B23,1))</f>
        <v/>
      </c>
      <c r="E15" t="str">
        <f>IF(②選手情報入力!B23="","",REPLACE(②選手情報入力!B23,1,1,""))</f>
        <v/>
      </c>
      <c r="F15" t="str">
        <f>IF(E15="","",②選手情報入力!C23)</f>
        <v/>
      </c>
      <c r="G15" t="str">
        <f>IF(E15="","",ASC(②選手情報入力!D23))</f>
        <v/>
      </c>
      <c r="H15" t="str">
        <f t="shared" si="0"/>
        <v/>
      </c>
      <c r="I15" t="str">
        <f>IF(E15="","",IF(②選手情報入力!F23="男",1,2))</f>
        <v/>
      </c>
      <c r="J15" t="str">
        <f>IF(E15="","",IF(②選手情報入力!G23="","",②選手情報入力!G23))</f>
        <v/>
      </c>
      <c r="L15" t="str">
        <f t="shared" si="1"/>
        <v/>
      </c>
      <c r="M15" t="str">
        <f t="shared" si="2"/>
        <v/>
      </c>
      <c r="O15" t="str">
        <f>IF(E15="","",IF(②選手情報入力!H23="","",IF(I15=1,VLOOKUP(②選手情報入力!H23,種目情報!$A$4:$B$21,2,FALSE),VLOOKUP(②選手情報入力!H23,種目情報!$E$4:$F$20,2,FALSE))))</f>
        <v/>
      </c>
      <c r="P15" t="str">
        <f>IF(E15="","",IF(②選手情報入力!I23="","",②選手情報入力!I23))</f>
        <v/>
      </c>
      <c r="Q15" s="37" t="str">
        <f>IF(E15="","",IF(②選手情報入力!H23="","",0))</f>
        <v/>
      </c>
      <c r="R15" t="str">
        <f>IF(E15="","",IF(②選手情報入力!H23="","",IF(I15=1,VLOOKUP(②選手情報入力!H23,種目情報!$A$4:$C$21,3,FALSE),VLOOKUP(②選手情報入力!H23,種目情報!$E$4:$G$20,3,FALSE))))</f>
        <v/>
      </c>
      <c r="S15" t="str">
        <f>IF(E15="","",IF(②選手情報入力!J23="","",IF(I15=1,VLOOKUP(②選手情報入力!J23,種目情報!$A$4:$B$21,2,FALSE),VLOOKUP(②選手情報入力!J23,種目情報!$E$4:$F$20,2,FALSE))))</f>
        <v/>
      </c>
      <c r="T15" t="str">
        <f>IF(E15="","",IF(②選手情報入力!K23="","",②選手情報入力!K23))</f>
        <v/>
      </c>
      <c r="U15" s="37" t="str">
        <f>IF(E15="","",IF(②選手情報入力!J23="","",0))</f>
        <v/>
      </c>
      <c r="V15" t="str">
        <f>IF(E15="","",IF(②選手情報入力!J23="","",IF(I15=1,VLOOKUP(②選手情報入力!J23,種目情報!$A$4:$C$21,3,FALSE),VLOOKUP(②選手情報入力!J23,種目情報!$E$4:$G$20,3,FALSE))))</f>
        <v/>
      </c>
      <c r="W15" t="str">
        <f>IF(E15="","",IF(②選手情報入力!L23="","",IF(I15=1,VLOOKUP(②選手情報入力!L23,種目情報!$A$4:$B$21,2,FALSE),VLOOKUP(②選手情報入力!L23,種目情報!$E$4:$F$20,2,FALSE))))</f>
        <v/>
      </c>
      <c r="X15" t="str">
        <f>IF(E15="","",IF(②選手情報入力!M23="","",②選手情報入力!M23))</f>
        <v/>
      </c>
      <c r="Y15" s="37" t="str">
        <f>IF(E15="","",IF(②選手情報入力!L23="","",0))</f>
        <v/>
      </c>
      <c r="Z15" t="str">
        <f>IF(E15="","",IF(②選手情報入力!L23="","",IF(I15=1,VLOOKUP(②選手情報入力!L23,種目情報!$A$4:$C$21,3,FALSE),VLOOKUP(②選手情報入力!L23,種目情報!$E$4:$G$20,3,FALSE))))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IF(E16="","",I16*1000000+①団体情報入力!$D$4*1000+②選手情報入力!A24)</f>
        <v/>
      </c>
      <c r="B16" t="str">
        <f>IF(E16="","",①団体情報入力!$D$4)</f>
        <v/>
      </c>
      <c r="D16" t="str">
        <f>IF(②選手情報入力!B24="","",LEFT(②選手情報入力!B24,1))</f>
        <v/>
      </c>
      <c r="E16" t="str">
        <f>IF(②選手情報入力!B24="","",REPLACE(②選手情報入力!B24,1,1,""))</f>
        <v/>
      </c>
      <c r="F16" t="str">
        <f>IF(E16="","",②選手情報入力!C24)</f>
        <v/>
      </c>
      <c r="G16" t="str">
        <f>IF(E16="","",ASC(②選手情報入力!D24))</f>
        <v/>
      </c>
      <c r="H16" t="str">
        <f t="shared" si="0"/>
        <v/>
      </c>
      <c r="I16" t="str">
        <f>IF(E16="","",IF(②選手情報入力!F24="男",1,2))</f>
        <v/>
      </c>
      <c r="J16" t="str">
        <f>IF(E16="","",IF(②選手情報入力!G24="","",②選手情報入力!G24))</f>
        <v/>
      </c>
      <c r="L16" t="str">
        <f t="shared" si="1"/>
        <v/>
      </c>
      <c r="M16" t="str">
        <f t="shared" si="2"/>
        <v/>
      </c>
      <c r="O16" t="str">
        <f>IF(E16="","",IF(②選手情報入力!H24="","",IF(I16=1,VLOOKUP(②選手情報入力!H24,種目情報!$A$4:$B$21,2,FALSE),VLOOKUP(②選手情報入力!H24,種目情報!$E$4:$F$20,2,FALSE))))</f>
        <v/>
      </c>
      <c r="P16" t="str">
        <f>IF(E16="","",IF(②選手情報入力!I24="","",②選手情報入力!I24))</f>
        <v/>
      </c>
      <c r="Q16" s="37" t="str">
        <f>IF(E16="","",IF(②選手情報入力!H24="","",0))</f>
        <v/>
      </c>
      <c r="R16" t="str">
        <f>IF(E16="","",IF(②選手情報入力!H24="","",IF(I16=1,VLOOKUP(②選手情報入力!H24,種目情報!$A$4:$C$21,3,FALSE),VLOOKUP(②選手情報入力!H24,種目情報!$E$4:$G$20,3,FALSE))))</f>
        <v/>
      </c>
      <c r="S16" t="str">
        <f>IF(E16="","",IF(②選手情報入力!J24="","",IF(I16=1,VLOOKUP(②選手情報入力!J24,種目情報!$A$4:$B$21,2,FALSE),VLOOKUP(②選手情報入力!J24,種目情報!$E$4:$F$20,2,FALSE))))</f>
        <v/>
      </c>
      <c r="T16" t="str">
        <f>IF(E16="","",IF(②選手情報入力!K24="","",②選手情報入力!K24))</f>
        <v/>
      </c>
      <c r="U16" s="37" t="str">
        <f>IF(E16="","",IF(②選手情報入力!J24="","",0))</f>
        <v/>
      </c>
      <c r="V16" t="str">
        <f>IF(E16="","",IF(②選手情報入力!J24="","",IF(I16=1,VLOOKUP(②選手情報入力!J24,種目情報!$A$4:$C$21,3,FALSE),VLOOKUP(②選手情報入力!J24,種目情報!$E$4:$G$20,3,FALSE))))</f>
        <v/>
      </c>
      <c r="W16" t="str">
        <f>IF(E16="","",IF(②選手情報入力!L24="","",IF(I16=1,VLOOKUP(②選手情報入力!L24,種目情報!$A$4:$B$21,2,FALSE),VLOOKUP(②選手情報入力!L24,種目情報!$E$4:$F$20,2,FALSE))))</f>
        <v/>
      </c>
      <c r="X16" t="str">
        <f>IF(E16="","",IF(②選手情報入力!M24="","",②選手情報入力!M24))</f>
        <v/>
      </c>
      <c r="Y16" s="37" t="str">
        <f>IF(E16="","",IF(②選手情報入力!L24="","",0))</f>
        <v/>
      </c>
      <c r="Z16" t="str">
        <f>IF(E16="","",IF(②選手情報入力!L24="","",IF(I16=1,VLOOKUP(②選手情報入力!L24,種目情報!$A$4:$C$21,3,FALSE),VLOOKUP(②選手情報入力!L24,種目情報!$E$4:$G$20,3,FALSE))))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IF(E17="","",I17*1000000+①団体情報入力!$D$4*1000+②選手情報入力!A25)</f>
        <v/>
      </c>
      <c r="B17" t="str">
        <f>IF(E17="","",①団体情報入力!$D$4)</f>
        <v/>
      </c>
      <c r="D17" t="str">
        <f>IF(②選手情報入力!B25="","",LEFT(②選手情報入力!B25,1))</f>
        <v/>
      </c>
      <c r="E17" t="str">
        <f>IF(②選手情報入力!B25="","",REPLACE(②選手情報入力!B25,1,1,""))</f>
        <v/>
      </c>
      <c r="F17" t="str">
        <f>IF(E17="","",②選手情報入力!C25)</f>
        <v/>
      </c>
      <c r="G17" t="str">
        <f>IF(E17="","",ASC(②選手情報入力!D25))</f>
        <v/>
      </c>
      <c r="H17" t="str">
        <f t="shared" si="0"/>
        <v/>
      </c>
      <c r="I17" t="str">
        <f>IF(E17="","",IF(②選手情報入力!F25="男",1,2))</f>
        <v/>
      </c>
      <c r="J17" t="str">
        <f>IF(E17="","",IF(②選手情報入力!G25="","",②選手情報入力!G25))</f>
        <v/>
      </c>
      <c r="L17" t="str">
        <f t="shared" si="1"/>
        <v/>
      </c>
      <c r="M17" t="str">
        <f t="shared" si="2"/>
        <v/>
      </c>
      <c r="O17" t="str">
        <f>IF(E17="","",IF(②選手情報入力!H25="","",IF(I17=1,VLOOKUP(②選手情報入力!H25,種目情報!$A$4:$B$21,2,FALSE),VLOOKUP(②選手情報入力!H25,種目情報!$E$4:$F$20,2,FALSE))))</f>
        <v/>
      </c>
      <c r="P17" t="str">
        <f>IF(E17="","",IF(②選手情報入力!I25="","",②選手情報入力!I25))</f>
        <v/>
      </c>
      <c r="Q17" s="37" t="str">
        <f>IF(E17="","",IF(②選手情報入力!H25="","",0))</f>
        <v/>
      </c>
      <c r="R17" t="str">
        <f>IF(E17="","",IF(②選手情報入力!H25="","",IF(I17=1,VLOOKUP(②選手情報入力!H25,種目情報!$A$4:$C$21,3,FALSE),VLOOKUP(②選手情報入力!H25,種目情報!$E$4:$G$20,3,FALSE))))</f>
        <v/>
      </c>
      <c r="S17" t="str">
        <f>IF(E17="","",IF(②選手情報入力!J25="","",IF(I17=1,VLOOKUP(②選手情報入力!J25,種目情報!$A$4:$B$21,2,FALSE),VLOOKUP(②選手情報入力!J25,種目情報!$E$4:$F$20,2,FALSE))))</f>
        <v/>
      </c>
      <c r="T17" t="str">
        <f>IF(E17="","",IF(②選手情報入力!K25="","",②選手情報入力!K25))</f>
        <v/>
      </c>
      <c r="U17" s="37" t="str">
        <f>IF(E17="","",IF(②選手情報入力!J25="","",0))</f>
        <v/>
      </c>
      <c r="V17" t="str">
        <f>IF(E17="","",IF(②選手情報入力!J25="","",IF(I17=1,VLOOKUP(②選手情報入力!J25,種目情報!$A$4:$C$21,3,FALSE),VLOOKUP(②選手情報入力!J25,種目情報!$E$4:$G$20,3,FALSE))))</f>
        <v/>
      </c>
      <c r="W17" t="str">
        <f>IF(E17="","",IF(②選手情報入力!L25="","",IF(I17=1,VLOOKUP(②選手情報入力!L25,種目情報!$A$4:$B$21,2,FALSE),VLOOKUP(②選手情報入力!L25,種目情報!$E$4:$F$20,2,FALSE))))</f>
        <v/>
      </c>
      <c r="X17" t="str">
        <f>IF(E17="","",IF(②選手情報入力!M25="","",②選手情報入力!M25))</f>
        <v/>
      </c>
      <c r="Y17" s="37" t="str">
        <f>IF(E17="","",IF(②選手情報入力!L25="","",0))</f>
        <v/>
      </c>
      <c r="Z17" t="str">
        <f>IF(E17="","",IF(②選手情報入力!L25="","",IF(I17=1,VLOOKUP(②選手情報入力!L25,種目情報!$A$4:$C$21,3,FALSE),VLOOKUP(②選手情報入力!L25,種目情報!$E$4:$G$20,3,FALSE))))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IF(E18="","",I18*1000000+①団体情報入力!$D$4*1000+②選手情報入力!A26)</f>
        <v/>
      </c>
      <c r="B18" t="str">
        <f>IF(E18="","",①団体情報入力!$D$4)</f>
        <v/>
      </c>
      <c r="D18" t="str">
        <f>IF(②選手情報入力!B26="","",LEFT(②選手情報入力!B26,1))</f>
        <v/>
      </c>
      <c r="E18" t="str">
        <f>IF(②選手情報入力!B26="","",REPLACE(②選手情報入力!B26,1,1,""))</f>
        <v/>
      </c>
      <c r="F18" t="str">
        <f>IF(E18="","",②選手情報入力!C26)</f>
        <v/>
      </c>
      <c r="G18" t="str">
        <f>IF(E18="","",ASC(②選手情報入力!D26))</f>
        <v/>
      </c>
      <c r="H18" t="str">
        <f t="shared" si="0"/>
        <v/>
      </c>
      <c r="I18" t="str">
        <f>IF(E18="","",IF(②選手情報入力!F26="男",1,2))</f>
        <v/>
      </c>
      <c r="J18" t="str">
        <f>IF(E18="","",IF(②選手情報入力!G26="","",②選手情報入力!G26))</f>
        <v/>
      </c>
      <c r="L18" t="str">
        <f t="shared" si="1"/>
        <v/>
      </c>
      <c r="M18" t="str">
        <f t="shared" si="2"/>
        <v/>
      </c>
      <c r="O18" t="str">
        <f>IF(E18="","",IF(②選手情報入力!H26="","",IF(I18=1,VLOOKUP(②選手情報入力!H26,種目情報!$A$4:$B$21,2,FALSE),VLOOKUP(②選手情報入力!H26,種目情報!$E$4:$F$20,2,FALSE))))</f>
        <v/>
      </c>
      <c r="P18" t="str">
        <f>IF(E18="","",IF(②選手情報入力!I26="","",②選手情報入力!I26))</f>
        <v/>
      </c>
      <c r="Q18" s="37" t="str">
        <f>IF(E18="","",IF(②選手情報入力!H26="","",0))</f>
        <v/>
      </c>
      <c r="R18" t="str">
        <f>IF(E18="","",IF(②選手情報入力!H26="","",IF(I18=1,VLOOKUP(②選手情報入力!H26,種目情報!$A$4:$C$21,3,FALSE),VLOOKUP(②選手情報入力!H26,種目情報!$E$4:$G$20,3,FALSE))))</f>
        <v/>
      </c>
      <c r="S18" t="str">
        <f>IF(E18="","",IF(②選手情報入力!J26="","",IF(I18=1,VLOOKUP(②選手情報入力!J26,種目情報!$A$4:$B$21,2,FALSE),VLOOKUP(②選手情報入力!J26,種目情報!$E$4:$F$20,2,FALSE))))</f>
        <v/>
      </c>
      <c r="T18" t="str">
        <f>IF(E18="","",IF(②選手情報入力!K26="","",②選手情報入力!K26))</f>
        <v/>
      </c>
      <c r="U18" s="37" t="str">
        <f>IF(E18="","",IF(②選手情報入力!J26="","",0))</f>
        <v/>
      </c>
      <c r="V18" t="str">
        <f>IF(E18="","",IF(②選手情報入力!J26="","",IF(I18=1,VLOOKUP(②選手情報入力!J26,種目情報!$A$4:$C$21,3,FALSE),VLOOKUP(②選手情報入力!J26,種目情報!$E$4:$G$20,3,FALSE))))</f>
        <v/>
      </c>
      <c r="W18" t="str">
        <f>IF(E18="","",IF(②選手情報入力!L26="","",IF(I18=1,VLOOKUP(②選手情報入力!L26,種目情報!$A$4:$B$21,2,FALSE),VLOOKUP(②選手情報入力!L26,種目情報!$E$4:$F$20,2,FALSE))))</f>
        <v/>
      </c>
      <c r="X18" t="str">
        <f>IF(E18="","",IF(②選手情報入力!M26="","",②選手情報入力!M26))</f>
        <v/>
      </c>
      <c r="Y18" s="37" t="str">
        <f>IF(E18="","",IF(②選手情報入力!L26="","",0))</f>
        <v/>
      </c>
      <c r="Z18" t="str">
        <f>IF(E18="","",IF(②選手情報入力!L26="","",IF(I18=1,VLOOKUP(②選手情報入力!L26,種目情報!$A$4:$C$21,3,FALSE),VLOOKUP(②選手情報入力!L26,種目情報!$E$4:$G$20,3,FALSE))))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IF(E19="","",I19*1000000+①団体情報入力!$D$4*1000+②選手情報入力!A27)</f>
        <v/>
      </c>
      <c r="B19" t="str">
        <f>IF(E19="","",①団体情報入力!$D$4)</f>
        <v/>
      </c>
      <c r="D19" t="str">
        <f>IF(②選手情報入力!B27="","",LEFT(②選手情報入力!B27,1))</f>
        <v/>
      </c>
      <c r="E19" t="str">
        <f>IF(②選手情報入力!B27="","",REPLACE(②選手情報入力!B27,1,1,""))</f>
        <v/>
      </c>
      <c r="F19" t="str">
        <f>IF(E19="","",②選手情報入力!C27)</f>
        <v/>
      </c>
      <c r="G19" t="str">
        <f>IF(E19="","",ASC(②選手情報入力!D27))</f>
        <v/>
      </c>
      <c r="H19" t="str">
        <f t="shared" si="0"/>
        <v/>
      </c>
      <c r="I19" t="str">
        <f>IF(E19="","",IF(②選手情報入力!F27="男",1,2))</f>
        <v/>
      </c>
      <c r="J19" t="str">
        <f>IF(E19="","",IF(②選手情報入力!G27="","",②選手情報入力!G27))</f>
        <v/>
      </c>
      <c r="L19" t="str">
        <f t="shared" si="1"/>
        <v/>
      </c>
      <c r="M19" t="str">
        <f t="shared" si="2"/>
        <v/>
      </c>
      <c r="O19" t="str">
        <f>IF(E19="","",IF(②選手情報入力!H27="","",IF(I19=1,VLOOKUP(②選手情報入力!H27,種目情報!$A$4:$B$21,2,FALSE),VLOOKUP(②選手情報入力!H27,種目情報!$E$4:$F$20,2,FALSE))))</f>
        <v/>
      </c>
      <c r="P19" t="str">
        <f>IF(E19="","",IF(②選手情報入力!I27="","",②選手情報入力!I27))</f>
        <v/>
      </c>
      <c r="Q19" s="37" t="str">
        <f>IF(E19="","",IF(②選手情報入力!H27="","",0))</f>
        <v/>
      </c>
      <c r="R19" t="str">
        <f>IF(E19="","",IF(②選手情報入力!H27="","",IF(I19=1,VLOOKUP(②選手情報入力!H27,種目情報!$A$4:$C$21,3,FALSE),VLOOKUP(②選手情報入力!H27,種目情報!$E$4:$G$20,3,FALSE))))</f>
        <v/>
      </c>
      <c r="S19" t="str">
        <f>IF(E19="","",IF(②選手情報入力!J27="","",IF(I19=1,VLOOKUP(②選手情報入力!J27,種目情報!$A$4:$B$21,2,FALSE),VLOOKUP(②選手情報入力!J27,種目情報!$E$4:$F$20,2,FALSE))))</f>
        <v/>
      </c>
      <c r="T19" t="str">
        <f>IF(E19="","",IF(②選手情報入力!K27="","",②選手情報入力!K27))</f>
        <v/>
      </c>
      <c r="U19" s="37" t="str">
        <f>IF(E19="","",IF(②選手情報入力!J27="","",0))</f>
        <v/>
      </c>
      <c r="V19" t="str">
        <f>IF(E19="","",IF(②選手情報入力!J27="","",IF(I19=1,VLOOKUP(②選手情報入力!J27,種目情報!$A$4:$C$21,3,FALSE),VLOOKUP(②選手情報入力!J27,種目情報!$E$4:$G$20,3,FALSE))))</f>
        <v/>
      </c>
      <c r="W19" t="str">
        <f>IF(E19="","",IF(②選手情報入力!L27="","",IF(I19=1,VLOOKUP(②選手情報入力!L27,種目情報!$A$4:$B$21,2,FALSE),VLOOKUP(②選手情報入力!L27,種目情報!$E$4:$F$20,2,FALSE))))</f>
        <v/>
      </c>
      <c r="X19" t="str">
        <f>IF(E19="","",IF(②選手情報入力!M27="","",②選手情報入力!M27))</f>
        <v/>
      </c>
      <c r="Y19" s="37" t="str">
        <f>IF(E19="","",IF(②選手情報入力!L27="","",0))</f>
        <v/>
      </c>
      <c r="Z19" t="str">
        <f>IF(E19="","",IF(②選手情報入力!L27="","",IF(I19=1,VLOOKUP(②選手情報入力!L27,種目情報!$A$4:$C$21,3,FALSE),VLOOKUP(②選手情報入力!L27,種目情報!$E$4:$G$20,3,FALSE))))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IF(E20="","",I20*1000000+①団体情報入力!$D$4*1000+②選手情報入力!A28)</f>
        <v/>
      </c>
      <c r="B20" t="str">
        <f>IF(E20="","",①団体情報入力!$D$4)</f>
        <v/>
      </c>
      <c r="D20" t="str">
        <f>IF(②選手情報入力!B28="","",LEFT(②選手情報入力!B28,1))</f>
        <v/>
      </c>
      <c r="E20" t="str">
        <f>IF(②選手情報入力!B28="","",REPLACE(②選手情報入力!B28,1,1,""))</f>
        <v/>
      </c>
      <c r="F20" t="str">
        <f>IF(E20="","",②選手情報入力!C28)</f>
        <v/>
      </c>
      <c r="G20" t="str">
        <f>IF(E20="","",ASC(②選手情報入力!D28))</f>
        <v/>
      </c>
      <c r="H20" t="str">
        <f t="shared" si="0"/>
        <v/>
      </c>
      <c r="I20" t="str">
        <f>IF(E20="","",IF(②選手情報入力!F28="男",1,2))</f>
        <v/>
      </c>
      <c r="J20" t="str">
        <f>IF(E20="","",IF(②選手情報入力!G28="","",②選手情報入力!G28))</f>
        <v/>
      </c>
      <c r="L20" t="str">
        <f t="shared" si="1"/>
        <v/>
      </c>
      <c r="M20" t="str">
        <f t="shared" si="2"/>
        <v/>
      </c>
      <c r="O20" t="str">
        <f>IF(E20="","",IF(②選手情報入力!H28="","",IF(I20=1,VLOOKUP(②選手情報入力!H28,種目情報!$A$4:$B$21,2,FALSE),VLOOKUP(②選手情報入力!H28,種目情報!$E$4:$F$20,2,FALSE))))</f>
        <v/>
      </c>
      <c r="P20" t="str">
        <f>IF(E20="","",IF(②選手情報入力!I28="","",②選手情報入力!I28))</f>
        <v/>
      </c>
      <c r="Q20" s="37" t="str">
        <f>IF(E20="","",IF(②選手情報入力!H28="","",0))</f>
        <v/>
      </c>
      <c r="R20" t="str">
        <f>IF(E20="","",IF(②選手情報入力!H28="","",IF(I20=1,VLOOKUP(②選手情報入力!H28,種目情報!$A$4:$C$21,3,FALSE),VLOOKUP(②選手情報入力!H28,種目情報!$E$4:$G$20,3,FALSE))))</f>
        <v/>
      </c>
      <c r="S20" t="str">
        <f>IF(E20="","",IF(②選手情報入力!J28="","",IF(I20=1,VLOOKUP(②選手情報入力!J28,種目情報!$A$4:$B$21,2,FALSE),VLOOKUP(②選手情報入力!J28,種目情報!$E$4:$F$20,2,FALSE))))</f>
        <v/>
      </c>
      <c r="T20" t="str">
        <f>IF(E20="","",IF(②選手情報入力!K28="","",②選手情報入力!K28))</f>
        <v/>
      </c>
      <c r="U20" s="37" t="str">
        <f>IF(E20="","",IF(②選手情報入力!J28="","",0))</f>
        <v/>
      </c>
      <c r="V20" t="str">
        <f>IF(E20="","",IF(②選手情報入力!J28="","",IF(I20=1,VLOOKUP(②選手情報入力!J28,種目情報!$A$4:$C$21,3,FALSE),VLOOKUP(②選手情報入力!J28,種目情報!$E$4:$G$20,3,FALSE))))</f>
        <v/>
      </c>
      <c r="W20" t="str">
        <f>IF(E20="","",IF(②選手情報入力!L28="","",IF(I20=1,VLOOKUP(②選手情報入力!L28,種目情報!$A$4:$B$21,2,FALSE),VLOOKUP(②選手情報入力!L28,種目情報!$E$4:$F$20,2,FALSE))))</f>
        <v/>
      </c>
      <c r="X20" t="str">
        <f>IF(E20="","",IF(②選手情報入力!M28="","",②選手情報入力!M28))</f>
        <v/>
      </c>
      <c r="Y20" s="37" t="str">
        <f>IF(E20="","",IF(②選手情報入力!L28="","",0))</f>
        <v/>
      </c>
      <c r="Z20" t="str">
        <f>IF(E20="","",IF(②選手情報入力!L28="","",IF(I20=1,VLOOKUP(②選手情報入力!L28,種目情報!$A$4:$C$21,3,FALSE),VLOOKUP(②選手情報入力!L28,種目情報!$E$4:$G$20,3,FALSE))))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IF(E21="","",I21*1000000+①団体情報入力!$D$4*1000+②選手情報入力!A29)</f>
        <v/>
      </c>
      <c r="B21" t="str">
        <f>IF(E21="","",①団体情報入力!$D$4)</f>
        <v/>
      </c>
      <c r="D21" t="str">
        <f>IF(②選手情報入力!B29="","",LEFT(②選手情報入力!B29,1))</f>
        <v/>
      </c>
      <c r="E21" t="str">
        <f>IF(②選手情報入力!B29="","",REPLACE(②選手情報入力!B29,1,1,""))</f>
        <v/>
      </c>
      <c r="F21" t="str">
        <f>IF(E21="","",②選手情報入力!C29)</f>
        <v/>
      </c>
      <c r="G21" t="str">
        <f>IF(E21="","",ASC(②選手情報入力!D29))</f>
        <v/>
      </c>
      <c r="H21" t="str">
        <f t="shared" si="0"/>
        <v/>
      </c>
      <c r="I21" t="str">
        <f>IF(E21="","",IF(②選手情報入力!F29="男",1,2))</f>
        <v/>
      </c>
      <c r="J21" t="str">
        <f>IF(E21="","",IF(②選手情報入力!G29="","",②選手情報入力!G29))</f>
        <v/>
      </c>
      <c r="L21" t="str">
        <f t="shared" si="1"/>
        <v/>
      </c>
      <c r="M21" t="str">
        <f t="shared" si="2"/>
        <v/>
      </c>
      <c r="O21" t="str">
        <f>IF(E21="","",IF(②選手情報入力!H29="","",IF(I21=1,VLOOKUP(②選手情報入力!H29,種目情報!$A$4:$B$21,2,FALSE),VLOOKUP(②選手情報入力!H29,種目情報!$E$4:$F$20,2,FALSE))))</f>
        <v/>
      </c>
      <c r="P21" t="str">
        <f>IF(E21="","",IF(②選手情報入力!I29="","",②選手情報入力!I29))</f>
        <v/>
      </c>
      <c r="Q21" s="37" t="str">
        <f>IF(E21="","",IF(②選手情報入力!H29="","",0))</f>
        <v/>
      </c>
      <c r="R21" t="str">
        <f>IF(E21="","",IF(②選手情報入力!H29="","",IF(I21=1,VLOOKUP(②選手情報入力!H29,種目情報!$A$4:$C$21,3,FALSE),VLOOKUP(②選手情報入力!H29,種目情報!$E$4:$G$20,3,FALSE))))</f>
        <v/>
      </c>
      <c r="S21" t="str">
        <f>IF(E21="","",IF(②選手情報入力!J29="","",IF(I21=1,VLOOKUP(②選手情報入力!J29,種目情報!$A$4:$B$21,2,FALSE),VLOOKUP(②選手情報入力!J29,種目情報!$E$4:$F$20,2,FALSE))))</f>
        <v/>
      </c>
      <c r="T21" t="str">
        <f>IF(E21="","",IF(②選手情報入力!K29="","",②選手情報入力!K29))</f>
        <v/>
      </c>
      <c r="U21" s="37" t="str">
        <f>IF(E21="","",IF(②選手情報入力!J29="","",0))</f>
        <v/>
      </c>
      <c r="V21" t="str">
        <f>IF(E21="","",IF(②選手情報入力!J29="","",IF(I21=1,VLOOKUP(②選手情報入力!J29,種目情報!$A$4:$C$21,3,FALSE),VLOOKUP(②選手情報入力!J29,種目情報!$E$4:$G$20,3,FALSE))))</f>
        <v/>
      </c>
      <c r="W21" t="str">
        <f>IF(E21="","",IF(②選手情報入力!L29="","",IF(I21=1,VLOOKUP(②選手情報入力!L29,種目情報!$A$4:$B$21,2,FALSE),VLOOKUP(②選手情報入力!L29,種目情報!$E$4:$F$20,2,FALSE))))</f>
        <v/>
      </c>
      <c r="X21" t="str">
        <f>IF(E21="","",IF(②選手情報入力!M29="","",②選手情報入力!M29))</f>
        <v/>
      </c>
      <c r="Y21" s="37" t="str">
        <f>IF(E21="","",IF(②選手情報入力!L29="","",0))</f>
        <v/>
      </c>
      <c r="Z21" t="str">
        <f>IF(E21="","",IF(②選手情報入力!L29="","",IF(I21=1,VLOOKUP(②選手情報入力!L29,種目情報!$A$4:$C$21,3,FALSE),VLOOKUP(②選手情報入力!L29,種目情報!$E$4:$G$20,3,FALSE))))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IF(E22="","",I22*1000000+①団体情報入力!$D$4*1000+②選手情報入力!A30)</f>
        <v/>
      </c>
      <c r="B22" t="str">
        <f>IF(E22="","",①団体情報入力!$D$4)</f>
        <v/>
      </c>
      <c r="D22" t="str">
        <f>IF(②選手情報入力!B30="","",LEFT(②選手情報入力!B30,1))</f>
        <v/>
      </c>
      <c r="E22" t="str">
        <f>IF(②選手情報入力!B30="","",REPLACE(②選手情報入力!B30,1,1,""))</f>
        <v/>
      </c>
      <c r="F22" t="str">
        <f>IF(E22="","",②選手情報入力!C30)</f>
        <v/>
      </c>
      <c r="G22" t="str">
        <f>IF(E22="","",ASC(②選手情報入力!D30))</f>
        <v/>
      </c>
      <c r="H22" t="str">
        <f t="shared" si="0"/>
        <v/>
      </c>
      <c r="I22" t="str">
        <f>IF(E22="","",IF(②選手情報入力!F30="男",1,2))</f>
        <v/>
      </c>
      <c r="J22" t="str">
        <f>IF(E22="","",IF(②選手情報入力!G30="","",②選手情報入力!G30))</f>
        <v/>
      </c>
      <c r="L22" t="str">
        <f t="shared" si="1"/>
        <v/>
      </c>
      <c r="M22" t="str">
        <f t="shared" si="2"/>
        <v/>
      </c>
      <c r="O22" t="str">
        <f>IF(E22="","",IF(②選手情報入力!H30="","",IF(I22=1,VLOOKUP(②選手情報入力!H30,種目情報!$A$4:$B$21,2,FALSE),VLOOKUP(②選手情報入力!H30,種目情報!$E$4:$F$20,2,FALSE))))</f>
        <v/>
      </c>
      <c r="P22" t="str">
        <f>IF(E22="","",IF(②選手情報入力!I30="","",②選手情報入力!I30))</f>
        <v/>
      </c>
      <c r="Q22" s="37" t="str">
        <f>IF(E22="","",IF(②選手情報入力!H30="","",0))</f>
        <v/>
      </c>
      <c r="R22" t="str">
        <f>IF(E22="","",IF(②選手情報入力!H30="","",IF(I22=1,VLOOKUP(②選手情報入力!H30,種目情報!$A$4:$C$21,3,FALSE),VLOOKUP(②選手情報入力!H30,種目情報!$E$4:$G$20,3,FALSE))))</f>
        <v/>
      </c>
      <c r="S22" t="str">
        <f>IF(E22="","",IF(②選手情報入力!J30="","",IF(I22=1,VLOOKUP(②選手情報入力!J30,種目情報!$A$4:$B$21,2,FALSE),VLOOKUP(②選手情報入力!J30,種目情報!$E$4:$F$20,2,FALSE))))</f>
        <v/>
      </c>
      <c r="T22" t="str">
        <f>IF(E22="","",IF(②選手情報入力!K30="","",②選手情報入力!K30))</f>
        <v/>
      </c>
      <c r="U22" s="37" t="str">
        <f>IF(E22="","",IF(②選手情報入力!J30="","",0))</f>
        <v/>
      </c>
      <c r="V22" t="str">
        <f>IF(E22="","",IF(②選手情報入力!J30="","",IF(I22=1,VLOOKUP(②選手情報入力!J30,種目情報!$A$4:$C$21,3,FALSE),VLOOKUP(②選手情報入力!J30,種目情報!$E$4:$G$20,3,FALSE))))</f>
        <v/>
      </c>
      <c r="W22" t="str">
        <f>IF(E22="","",IF(②選手情報入力!L30="","",IF(I22=1,VLOOKUP(②選手情報入力!L30,種目情報!$A$4:$B$21,2,FALSE),VLOOKUP(②選手情報入力!L30,種目情報!$E$4:$F$20,2,FALSE))))</f>
        <v/>
      </c>
      <c r="X22" t="str">
        <f>IF(E22="","",IF(②選手情報入力!M30="","",②選手情報入力!M30))</f>
        <v/>
      </c>
      <c r="Y22" s="37" t="str">
        <f>IF(E22="","",IF(②選手情報入力!L30="","",0))</f>
        <v/>
      </c>
      <c r="Z22" t="str">
        <f>IF(E22="","",IF(②選手情報入力!L30="","",IF(I22=1,VLOOKUP(②選手情報入力!L30,種目情報!$A$4:$C$21,3,FALSE),VLOOKUP(②選手情報入力!L30,種目情報!$E$4:$G$20,3,FALSE))))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IF(E23="","",I23*1000000+①団体情報入力!$D$4*1000+②選手情報入力!A31)</f>
        <v/>
      </c>
      <c r="B23" t="str">
        <f>IF(E23="","",①団体情報入力!$D$4)</f>
        <v/>
      </c>
      <c r="D23" t="str">
        <f>IF(②選手情報入力!B31="","",LEFT(②選手情報入力!B31,1))</f>
        <v/>
      </c>
      <c r="E23" t="str">
        <f>IF(②選手情報入力!B31="","",REPLACE(②選手情報入力!B31,1,1,""))</f>
        <v/>
      </c>
      <c r="F23" t="str">
        <f>IF(E23="","",②選手情報入力!C31)</f>
        <v/>
      </c>
      <c r="G23" t="str">
        <f>IF(E23="","",ASC(②選手情報入力!D31))</f>
        <v/>
      </c>
      <c r="H23" t="str">
        <f t="shared" si="0"/>
        <v/>
      </c>
      <c r="I23" t="str">
        <f>IF(E23="","",IF(②選手情報入力!F31="男",1,2))</f>
        <v/>
      </c>
      <c r="J23" t="str">
        <f>IF(E23="","",IF(②選手情報入力!G31="","",②選手情報入力!G31))</f>
        <v/>
      </c>
      <c r="L23" t="str">
        <f t="shared" si="1"/>
        <v/>
      </c>
      <c r="M23" t="str">
        <f t="shared" si="2"/>
        <v/>
      </c>
      <c r="O23" t="str">
        <f>IF(E23="","",IF(②選手情報入力!H31="","",IF(I23=1,VLOOKUP(②選手情報入力!H31,種目情報!$A$4:$B$21,2,FALSE),VLOOKUP(②選手情報入力!H31,種目情報!$E$4:$F$20,2,FALSE))))</f>
        <v/>
      </c>
      <c r="P23" t="str">
        <f>IF(E23="","",IF(②選手情報入力!I31="","",②選手情報入力!I31))</f>
        <v/>
      </c>
      <c r="Q23" s="37" t="str">
        <f>IF(E23="","",IF(②選手情報入力!H31="","",0))</f>
        <v/>
      </c>
      <c r="R23" t="str">
        <f>IF(E23="","",IF(②選手情報入力!H31="","",IF(I23=1,VLOOKUP(②選手情報入力!H31,種目情報!$A$4:$C$21,3,FALSE),VLOOKUP(②選手情報入力!H31,種目情報!$E$4:$G$20,3,FALSE))))</f>
        <v/>
      </c>
      <c r="S23" t="str">
        <f>IF(E23="","",IF(②選手情報入力!J31="","",IF(I23=1,VLOOKUP(②選手情報入力!J31,種目情報!$A$4:$B$21,2,FALSE),VLOOKUP(②選手情報入力!J31,種目情報!$E$4:$F$20,2,FALSE))))</f>
        <v/>
      </c>
      <c r="T23" t="str">
        <f>IF(E23="","",IF(②選手情報入力!K31="","",②選手情報入力!K31))</f>
        <v/>
      </c>
      <c r="U23" s="37" t="str">
        <f>IF(E23="","",IF(②選手情報入力!J31="","",0))</f>
        <v/>
      </c>
      <c r="V23" t="str">
        <f>IF(E23="","",IF(②選手情報入力!J31="","",IF(I23=1,VLOOKUP(②選手情報入力!J31,種目情報!$A$4:$C$21,3,FALSE),VLOOKUP(②選手情報入力!J31,種目情報!$E$4:$G$20,3,FALSE))))</f>
        <v/>
      </c>
      <c r="W23" t="str">
        <f>IF(E23="","",IF(②選手情報入力!L31="","",IF(I23=1,VLOOKUP(②選手情報入力!L31,種目情報!$A$4:$B$21,2,FALSE),VLOOKUP(②選手情報入力!L31,種目情報!$E$4:$F$20,2,FALSE))))</f>
        <v/>
      </c>
      <c r="X23" t="str">
        <f>IF(E23="","",IF(②選手情報入力!M31="","",②選手情報入力!M31))</f>
        <v/>
      </c>
      <c r="Y23" s="37" t="str">
        <f>IF(E23="","",IF(②選手情報入力!L31="","",0))</f>
        <v/>
      </c>
      <c r="Z23" t="str">
        <f>IF(E23="","",IF(②選手情報入力!L31="","",IF(I23=1,VLOOKUP(②選手情報入力!L31,種目情報!$A$4:$C$21,3,FALSE),VLOOKUP(②選手情報入力!L31,種目情報!$E$4:$G$20,3,FALSE))))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IF(E24="","",I24*1000000+①団体情報入力!$D$4*1000+②選手情報入力!A32)</f>
        <v/>
      </c>
      <c r="B24" t="str">
        <f>IF(E24="","",①団体情報入力!$D$4)</f>
        <v/>
      </c>
      <c r="D24" t="str">
        <f>IF(②選手情報入力!B32="","",LEFT(②選手情報入力!B32,1))</f>
        <v/>
      </c>
      <c r="E24" t="str">
        <f>IF(②選手情報入力!B32="","",REPLACE(②選手情報入力!B32,1,1,""))</f>
        <v/>
      </c>
      <c r="F24" t="str">
        <f>IF(E24="","",②選手情報入力!C32)</f>
        <v/>
      </c>
      <c r="G24" t="str">
        <f>IF(E24="","",ASC(②選手情報入力!D32))</f>
        <v/>
      </c>
      <c r="H24" t="str">
        <f t="shared" si="0"/>
        <v/>
      </c>
      <c r="I24" t="str">
        <f>IF(E24="","",IF(②選手情報入力!F32="男",1,2))</f>
        <v/>
      </c>
      <c r="J24" t="str">
        <f>IF(E24="","",IF(②選手情報入力!G32="","",②選手情報入力!G32))</f>
        <v/>
      </c>
      <c r="L24" t="str">
        <f t="shared" si="1"/>
        <v/>
      </c>
      <c r="M24" t="str">
        <f t="shared" si="2"/>
        <v/>
      </c>
      <c r="O24" t="str">
        <f>IF(E24="","",IF(②選手情報入力!H32="","",IF(I24=1,VLOOKUP(②選手情報入力!H32,種目情報!$A$4:$B$21,2,FALSE),VLOOKUP(②選手情報入力!H32,種目情報!$E$4:$F$20,2,FALSE))))</f>
        <v/>
      </c>
      <c r="P24" t="str">
        <f>IF(E24="","",IF(②選手情報入力!I32="","",②選手情報入力!I32))</f>
        <v/>
      </c>
      <c r="Q24" s="37" t="str">
        <f>IF(E24="","",IF(②選手情報入力!H32="","",0))</f>
        <v/>
      </c>
      <c r="R24" t="str">
        <f>IF(E24="","",IF(②選手情報入力!H32="","",IF(I24=1,VLOOKUP(②選手情報入力!H32,種目情報!$A$4:$C$21,3,FALSE),VLOOKUP(②選手情報入力!H32,種目情報!$E$4:$G$20,3,FALSE))))</f>
        <v/>
      </c>
      <c r="S24" t="str">
        <f>IF(E24="","",IF(②選手情報入力!J32="","",IF(I24=1,VLOOKUP(②選手情報入力!J32,種目情報!$A$4:$B$21,2,FALSE),VLOOKUP(②選手情報入力!J32,種目情報!$E$4:$F$20,2,FALSE))))</f>
        <v/>
      </c>
      <c r="T24" t="str">
        <f>IF(E24="","",IF(②選手情報入力!K32="","",②選手情報入力!K32))</f>
        <v/>
      </c>
      <c r="U24" s="37" t="str">
        <f>IF(E24="","",IF(②選手情報入力!J32="","",0))</f>
        <v/>
      </c>
      <c r="V24" t="str">
        <f>IF(E24="","",IF(②選手情報入力!J32="","",IF(I24=1,VLOOKUP(②選手情報入力!J32,種目情報!$A$4:$C$21,3,FALSE),VLOOKUP(②選手情報入力!J32,種目情報!$E$4:$G$20,3,FALSE))))</f>
        <v/>
      </c>
      <c r="W24" t="str">
        <f>IF(E24="","",IF(②選手情報入力!L32="","",IF(I24=1,VLOOKUP(②選手情報入力!L32,種目情報!$A$4:$B$21,2,FALSE),VLOOKUP(②選手情報入力!L32,種目情報!$E$4:$F$20,2,FALSE))))</f>
        <v/>
      </c>
      <c r="X24" t="str">
        <f>IF(E24="","",IF(②選手情報入力!M32="","",②選手情報入力!M32))</f>
        <v/>
      </c>
      <c r="Y24" s="37" t="str">
        <f>IF(E24="","",IF(②選手情報入力!L32="","",0))</f>
        <v/>
      </c>
      <c r="Z24" t="str">
        <f>IF(E24="","",IF(②選手情報入力!L32="","",IF(I24=1,VLOOKUP(②選手情報入力!L32,種目情報!$A$4:$C$21,3,FALSE),VLOOKUP(②選手情報入力!L32,種目情報!$E$4:$G$20,3,FALSE))))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IF(E25="","",I25*1000000+①団体情報入力!$D$4*1000+②選手情報入力!A33)</f>
        <v/>
      </c>
      <c r="B25" t="str">
        <f>IF(E25="","",①団体情報入力!$D$4)</f>
        <v/>
      </c>
      <c r="D25" t="str">
        <f>IF(②選手情報入力!B33="","",LEFT(②選手情報入力!B33,1))</f>
        <v/>
      </c>
      <c r="E25" t="str">
        <f>IF(②選手情報入力!B33="","",REPLACE(②選手情報入力!B33,1,1,""))</f>
        <v/>
      </c>
      <c r="F25" t="str">
        <f>IF(E25="","",②選手情報入力!C33)</f>
        <v/>
      </c>
      <c r="G25" t="str">
        <f>IF(E25="","",ASC(②選手情報入力!D33))</f>
        <v/>
      </c>
      <c r="H25" t="str">
        <f t="shared" si="0"/>
        <v/>
      </c>
      <c r="I25" t="str">
        <f>IF(E25="","",IF(②選手情報入力!F33="男",1,2))</f>
        <v/>
      </c>
      <c r="J25" t="str">
        <f>IF(E25="","",IF(②選手情報入力!G33="","",②選手情報入力!G33))</f>
        <v/>
      </c>
      <c r="L25" t="str">
        <f t="shared" si="1"/>
        <v/>
      </c>
      <c r="M25" t="str">
        <f t="shared" si="2"/>
        <v/>
      </c>
      <c r="O25" t="str">
        <f>IF(E25="","",IF(②選手情報入力!H33="","",IF(I25=1,VLOOKUP(②選手情報入力!H33,種目情報!$A$4:$B$21,2,FALSE),VLOOKUP(②選手情報入力!H33,種目情報!$E$4:$F$20,2,FALSE))))</f>
        <v/>
      </c>
      <c r="P25" t="str">
        <f>IF(E25="","",IF(②選手情報入力!I33="","",②選手情報入力!I33))</f>
        <v/>
      </c>
      <c r="Q25" s="37" t="str">
        <f>IF(E25="","",IF(②選手情報入力!H33="","",0))</f>
        <v/>
      </c>
      <c r="R25" t="str">
        <f>IF(E25="","",IF(②選手情報入力!H33="","",IF(I25=1,VLOOKUP(②選手情報入力!H33,種目情報!$A$4:$C$21,3,FALSE),VLOOKUP(②選手情報入力!H33,種目情報!$E$4:$G$20,3,FALSE))))</f>
        <v/>
      </c>
      <c r="S25" t="str">
        <f>IF(E25="","",IF(②選手情報入力!J33="","",IF(I25=1,VLOOKUP(②選手情報入力!J33,種目情報!$A$4:$B$21,2,FALSE),VLOOKUP(②選手情報入力!J33,種目情報!$E$4:$F$20,2,FALSE))))</f>
        <v/>
      </c>
      <c r="T25" t="str">
        <f>IF(E25="","",IF(②選手情報入力!K33="","",②選手情報入力!K33))</f>
        <v/>
      </c>
      <c r="U25" s="37" t="str">
        <f>IF(E25="","",IF(②選手情報入力!J33="","",0))</f>
        <v/>
      </c>
      <c r="V25" t="str">
        <f>IF(E25="","",IF(②選手情報入力!J33="","",IF(I25=1,VLOOKUP(②選手情報入力!J33,種目情報!$A$4:$C$21,3,FALSE),VLOOKUP(②選手情報入力!J33,種目情報!$E$4:$G$20,3,FALSE))))</f>
        <v/>
      </c>
      <c r="W25" t="str">
        <f>IF(E25="","",IF(②選手情報入力!L33="","",IF(I25=1,VLOOKUP(②選手情報入力!L33,種目情報!$A$4:$B$21,2,FALSE),VLOOKUP(②選手情報入力!L33,種目情報!$E$4:$F$20,2,FALSE))))</f>
        <v/>
      </c>
      <c r="X25" t="str">
        <f>IF(E25="","",IF(②選手情報入力!M33="","",②選手情報入力!M33))</f>
        <v/>
      </c>
      <c r="Y25" s="37" t="str">
        <f>IF(E25="","",IF(②選手情報入力!L33="","",0))</f>
        <v/>
      </c>
      <c r="Z25" t="str">
        <f>IF(E25="","",IF(②選手情報入力!L33="","",IF(I25=1,VLOOKUP(②選手情報入力!L33,種目情報!$A$4:$C$21,3,FALSE),VLOOKUP(②選手情報入力!L33,種目情報!$E$4:$G$20,3,FALSE))))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IF(E26="","",I26*1000000+①団体情報入力!$D$4*1000+②選手情報入力!A34)</f>
        <v/>
      </c>
      <c r="B26" t="str">
        <f>IF(E26="","",①団体情報入力!$D$4)</f>
        <v/>
      </c>
      <c r="D26" t="str">
        <f>IF(②選手情報入力!B34="","",LEFT(②選手情報入力!B34,1))</f>
        <v/>
      </c>
      <c r="E26" t="str">
        <f>IF(②選手情報入力!B34="","",REPLACE(②選手情報入力!B34,1,1,""))</f>
        <v/>
      </c>
      <c r="F26" t="str">
        <f>IF(E26="","",②選手情報入力!C34)</f>
        <v/>
      </c>
      <c r="G26" t="str">
        <f>IF(E26="","",ASC(②選手情報入力!D34))</f>
        <v/>
      </c>
      <c r="H26" t="str">
        <f t="shared" si="0"/>
        <v/>
      </c>
      <c r="I26" t="str">
        <f>IF(E26="","",IF(②選手情報入力!F34="男",1,2))</f>
        <v/>
      </c>
      <c r="J26" t="str">
        <f>IF(E26="","",IF(②選手情報入力!G34="","",②選手情報入力!G34))</f>
        <v/>
      </c>
      <c r="L26" t="str">
        <f t="shared" si="1"/>
        <v/>
      </c>
      <c r="M26" t="str">
        <f t="shared" si="2"/>
        <v/>
      </c>
      <c r="O26" t="str">
        <f>IF(E26="","",IF(②選手情報入力!H34="","",IF(I26=1,VLOOKUP(②選手情報入力!H34,種目情報!$A$4:$B$21,2,FALSE),VLOOKUP(②選手情報入力!H34,種目情報!$E$4:$F$20,2,FALSE))))</f>
        <v/>
      </c>
      <c r="P26" t="str">
        <f>IF(E26="","",IF(②選手情報入力!I34="","",②選手情報入力!I34))</f>
        <v/>
      </c>
      <c r="Q26" s="37" t="str">
        <f>IF(E26="","",IF(②選手情報入力!H34="","",0))</f>
        <v/>
      </c>
      <c r="R26" t="str">
        <f>IF(E26="","",IF(②選手情報入力!H34="","",IF(I26=1,VLOOKUP(②選手情報入力!H34,種目情報!$A$4:$C$21,3,FALSE),VLOOKUP(②選手情報入力!H34,種目情報!$E$4:$G$20,3,FALSE))))</f>
        <v/>
      </c>
      <c r="S26" t="str">
        <f>IF(E26="","",IF(②選手情報入力!J34="","",IF(I26=1,VLOOKUP(②選手情報入力!J34,種目情報!$A$4:$B$21,2,FALSE),VLOOKUP(②選手情報入力!J34,種目情報!$E$4:$F$20,2,FALSE))))</f>
        <v/>
      </c>
      <c r="T26" t="str">
        <f>IF(E26="","",IF(②選手情報入力!K34="","",②選手情報入力!K34))</f>
        <v/>
      </c>
      <c r="U26" s="37" t="str">
        <f>IF(E26="","",IF(②選手情報入力!J34="","",0))</f>
        <v/>
      </c>
      <c r="V26" t="str">
        <f>IF(E26="","",IF(②選手情報入力!J34="","",IF(I26=1,VLOOKUP(②選手情報入力!J34,種目情報!$A$4:$C$21,3,FALSE),VLOOKUP(②選手情報入力!J34,種目情報!$E$4:$G$20,3,FALSE))))</f>
        <v/>
      </c>
      <c r="W26" t="str">
        <f>IF(E26="","",IF(②選手情報入力!L34="","",IF(I26=1,VLOOKUP(②選手情報入力!L34,種目情報!$A$4:$B$21,2,FALSE),VLOOKUP(②選手情報入力!L34,種目情報!$E$4:$F$20,2,FALSE))))</f>
        <v/>
      </c>
      <c r="X26" t="str">
        <f>IF(E26="","",IF(②選手情報入力!M34="","",②選手情報入力!M34))</f>
        <v/>
      </c>
      <c r="Y26" s="37" t="str">
        <f>IF(E26="","",IF(②選手情報入力!L34="","",0))</f>
        <v/>
      </c>
      <c r="Z26" t="str">
        <f>IF(E26="","",IF(②選手情報入力!L34="","",IF(I26=1,VLOOKUP(②選手情報入力!L34,種目情報!$A$4:$C$21,3,FALSE),VLOOKUP(②選手情報入力!L34,種目情報!$E$4:$G$20,3,FALSE))))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IF(E27="","",I27*1000000+①団体情報入力!$D$4*1000+②選手情報入力!A35)</f>
        <v/>
      </c>
      <c r="B27" t="str">
        <f>IF(E27="","",①団体情報入力!$D$4)</f>
        <v/>
      </c>
      <c r="D27" t="str">
        <f>IF(②選手情報入力!B35="","",LEFT(②選手情報入力!B35,1))</f>
        <v/>
      </c>
      <c r="E27" t="str">
        <f>IF(②選手情報入力!B35="","",REPLACE(②選手情報入力!B35,1,1,""))</f>
        <v/>
      </c>
      <c r="F27" t="str">
        <f>IF(E27="","",②選手情報入力!C35)</f>
        <v/>
      </c>
      <c r="G27" t="str">
        <f>IF(E27="","",ASC(②選手情報入力!D35))</f>
        <v/>
      </c>
      <c r="H27" t="str">
        <f t="shared" si="0"/>
        <v/>
      </c>
      <c r="I27" t="str">
        <f>IF(E27="","",IF(②選手情報入力!F35="男",1,2))</f>
        <v/>
      </c>
      <c r="J27" t="str">
        <f>IF(E27="","",IF(②選手情報入力!G35="","",②選手情報入力!G35))</f>
        <v/>
      </c>
      <c r="L27" t="str">
        <f t="shared" si="1"/>
        <v/>
      </c>
      <c r="M27" t="str">
        <f t="shared" si="2"/>
        <v/>
      </c>
      <c r="O27" t="str">
        <f>IF(E27="","",IF(②選手情報入力!H35="","",IF(I27=1,VLOOKUP(②選手情報入力!H35,種目情報!$A$4:$B$21,2,FALSE),VLOOKUP(②選手情報入力!H35,種目情報!$E$4:$F$20,2,FALSE))))</f>
        <v/>
      </c>
      <c r="P27" t="str">
        <f>IF(E27="","",IF(②選手情報入力!I35="","",②選手情報入力!I35))</f>
        <v/>
      </c>
      <c r="Q27" s="37" t="str">
        <f>IF(E27="","",IF(②選手情報入力!H35="","",0))</f>
        <v/>
      </c>
      <c r="R27" t="str">
        <f>IF(E27="","",IF(②選手情報入力!H35="","",IF(I27=1,VLOOKUP(②選手情報入力!H35,種目情報!$A$4:$C$21,3,FALSE),VLOOKUP(②選手情報入力!H35,種目情報!$E$4:$G$20,3,FALSE))))</f>
        <v/>
      </c>
      <c r="S27" t="str">
        <f>IF(E27="","",IF(②選手情報入力!J35="","",IF(I27=1,VLOOKUP(②選手情報入力!J35,種目情報!$A$4:$B$21,2,FALSE),VLOOKUP(②選手情報入力!J35,種目情報!$E$4:$F$20,2,FALSE))))</f>
        <v/>
      </c>
      <c r="T27" t="str">
        <f>IF(E27="","",IF(②選手情報入力!K35="","",②選手情報入力!K35))</f>
        <v/>
      </c>
      <c r="U27" s="37" t="str">
        <f>IF(E27="","",IF(②選手情報入力!J35="","",0))</f>
        <v/>
      </c>
      <c r="V27" t="str">
        <f>IF(E27="","",IF(②選手情報入力!J35="","",IF(I27=1,VLOOKUP(②選手情報入力!J35,種目情報!$A$4:$C$21,3,FALSE),VLOOKUP(②選手情報入力!J35,種目情報!$E$4:$G$20,3,FALSE))))</f>
        <v/>
      </c>
      <c r="W27" t="str">
        <f>IF(E27="","",IF(②選手情報入力!L35="","",IF(I27=1,VLOOKUP(②選手情報入力!L35,種目情報!$A$4:$B$21,2,FALSE),VLOOKUP(②選手情報入力!L35,種目情報!$E$4:$F$20,2,FALSE))))</f>
        <v/>
      </c>
      <c r="X27" t="str">
        <f>IF(E27="","",IF(②選手情報入力!M35="","",②選手情報入力!M35))</f>
        <v/>
      </c>
      <c r="Y27" s="37" t="str">
        <f>IF(E27="","",IF(②選手情報入力!L35="","",0))</f>
        <v/>
      </c>
      <c r="Z27" t="str">
        <f>IF(E27="","",IF(②選手情報入力!L35="","",IF(I27=1,VLOOKUP(②選手情報入力!L35,種目情報!$A$4:$C$21,3,FALSE),VLOOKUP(②選手情報入力!L35,種目情報!$E$4:$G$20,3,FALSE))))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IF(E28="","",I28*1000000+①団体情報入力!$D$4*1000+②選手情報入力!A36)</f>
        <v/>
      </c>
      <c r="B28" t="str">
        <f>IF(E28="","",①団体情報入力!$D$4)</f>
        <v/>
      </c>
      <c r="D28" t="str">
        <f>IF(②選手情報入力!B36="","",LEFT(②選手情報入力!B36,1))</f>
        <v/>
      </c>
      <c r="E28" t="str">
        <f>IF(②選手情報入力!B36="","",REPLACE(②選手情報入力!B36,1,1,""))</f>
        <v/>
      </c>
      <c r="F28" t="str">
        <f>IF(E28="","",②選手情報入力!C36)</f>
        <v/>
      </c>
      <c r="G28" t="str">
        <f>IF(E28="","",ASC(②選手情報入力!D36))</f>
        <v/>
      </c>
      <c r="H28" t="str">
        <f t="shared" si="0"/>
        <v/>
      </c>
      <c r="I28" t="str">
        <f>IF(E28="","",IF(②選手情報入力!F36="男",1,2))</f>
        <v/>
      </c>
      <c r="J28" t="str">
        <f>IF(E28="","",IF(②選手情報入力!G36="","",②選手情報入力!G36))</f>
        <v/>
      </c>
      <c r="L28" t="str">
        <f t="shared" si="1"/>
        <v/>
      </c>
      <c r="M28" t="str">
        <f t="shared" si="2"/>
        <v/>
      </c>
      <c r="O28" t="str">
        <f>IF(E28="","",IF(②選手情報入力!H36="","",IF(I28=1,VLOOKUP(②選手情報入力!H36,種目情報!$A$4:$B$21,2,FALSE),VLOOKUP(②選手情報入力!H36,種目情報!$E$4:$F$20,2,FALSE))))</f>
        <v/>
      </c>
      <c r="P28" t="str">
        <f>IF(E28="","",IF(②選手情報入力!I36="","",②選手情報入力!I36))</f>
        <v/>
      </c>
      <c r="Q28" s="37" t="str">
        <f>IF(E28="","",IF(②選手情報入力!H36="","",0))</f>
        <v/>
      </c>
      <c r="R28" t="str">
        <f>IF(E28="","",IF(②選手情報入力!H36="","",IF(I28=1,VLOOKUP(②選手情報入力!H36,種目情報!$A$4:$C$21,3,FALSE),VLOOKUP(②選手情報入力!H36,種目情報!$E$4:$G$20,3,FALSE))))</f>
        <v/>
      </c>
      <c r="S28" t="str">
        <f>IF(E28="","",IF(②選手情報入力!J36="","",IF(I28=1,VLOOKUP(②選手情報入力!J36,種目情報!$A$4:$B$21,2,FALSE),VLOOKUP(②選手情報入力!J36,種目情報!$E$4:$F$20,2,FALSE))))</f>
        <v/>
      </c>
      <c r="T28" t="str">
        <f>IF(E28="","",IF(②選手情報入力!K36="","",②選手情報入力!K36))</f>
        <v/>
      </c>
      <c r="U28" s="37" t="str">
        <f>IF(E28="","",IF(②選手情報入力!J36="","",0))</f>
        <v/>
      </c>
      <c r="V28" t="str">
        <f>IF(E28="","",IF(②選手情報入力!J36="","",IF(I28=1,VLOOKUP(②選手情報入力!J36,種目情報!$A$4:$C$21,3,FALSE),VLOOKUP(②選手情報入力!J36,種目情報!$E$4:$G$20,3,FALSE))))</f>
        <v/>
      </c>
      <c r="W28" t="str">
        <f>IF(E28="","",IF(②選手情報入力!L36="","",IF(I28=1,VLOOKUP(②選手情報入力!L36,種目情報!$A$4:$B$21,2,FALSE),VLOOKUP(②選手情報入力!L36,種目情報!$E$4:$F$20,2,FALSE))))</f>
        <v/>
      </c>
      <c r="X28" t="str">
        <f>IF(E28="","",IF(②選手情報入力!M36="","",②選手情報入力!M36))</f>
        <v/>
      </c>
      <c r="Y28" s="37" t="str">
        <f>IF(E28="","",IF(②選手情報入力!L36="","",0))</f>
        <v/>
      </c>
      <c r="Z28" t="str">
        <f>IF(E28="","",IF(②選手情報入力!L36="","",IF(I28=1,VLOOKUP(②選手情報入力!L36,種目情報!$A$4:$C$21,3,FALSE),VLOOKUP(②選手情報入力!L36,種目情報!$E$4:$G$20,3,FALSE))))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IF(E29="","",I29*1000000+①団体情報入力!$D$4*1000+②選手情報入力!A37)</f>
        <v/>
      </c>
      <c r="B29" t="str">
        <f>IF(E29="","",①団体情報入力!$D$4)</f>
        <v/>
      </c>
      <c r="D29" t="str">
        <f>IF(②選手情報入力!B37="","",LEFT(②選手情報入力!B37,1))</f>
        <v/>
      </c>
      <c r="E29" t="str">
        <f>IF(②選手情報入力!B37="","",REPLACE(②選手情報入力!B37,1,1,""))</f>
        <v/>
      </c>
      <c r="F29" t="str">
        <f>IF(E29="","",②選手情報入力!C37)</f>
        <v/>
      </c>
      <c r="G29" t="str">
        <f>IF(E29="","",ASC(②選手情報入力!D37))</f>
        <v/>
      </c>
      <c r="H29" t="str">
        <f t="shared" si="0"/>
        <v/>
      </c>
      <c r="I29" t="str">
        <f>IF(E29="","",IF(②選手情報入力!F37="男",1,2))</f>
        <v/>
      </c>
      <c r="J29" t="str">
        <f>IF(E29="","",IF(②選手情報入力!G37="","",②選手情報入力!G37))</f>
        <v/>
      </c>
      <c r="L29" t="str">
        <f t="shared" si="1"/>
        <v/>
      </c>
      <c r="M29" t="str">
        <f t="shared" si="2"/>
        <v/>
      </c>
      <c r="O29" t="str">
        <f>IF(E29="","",IF(②選手情報入力!H37="","",IF(I29=1,VLOOKUP(②選手情報入力!H37,種目情報!$A$4:$B$21,2,FALSE),VLOOKUP(②選手情報入力!H37,種目情報!$E$4:$F$20,2,FALSE))))</f>
        <v/>
      </c>
      <c r="P29" t="str">
        <f>IF(E29="","",IF(②選手情報入力!I37="","",②選手情報入力!I37))</f>
        <v/>
      </c>
      <c r="Q29" s="37" t="str">
        <f>IF(E29="","",IF(②選手情報入力!H37="","",0))</f>
        <v/>
      </c>
      <c r="R29" t="str">
        <f>IF(E29="","",IF(②選手情報入力!H37="","",IF(I29=1,VLOOKUP(②選手情報入力!H37,種目情報!$A$4:$C$21,3,FALSE),VLOOKUP(②選手情報入力!H37,種目情報!$E$4:$G$20,3,FALSE))))</f>
        <v/>
      </c>
      <c r="S29" t="str">
        <f>IF(E29="","",IF(②選手情報入力!J37="","",IF(I29=1,VLOOKUP(②選手情報入力!J37,種目情報!$A$4:$B$21,2,FALSE),VLOOKUP(②選手情報入力!J37,種目情報!$E$4:$F$20,2,FALSE))))</f>
        <v/>
      </c>
      <c r="T29" t="str">
        <f>IF(E29="","",IF(②選手情報入力!K37="","",②選手情報入力!K37))</f>
        <v/>
      </c>
      <c r="U29" s="37" t="str">
        <f>IF(E29="","",IF(②選手情報入力!J37="","",0))</f>
        <v/>
      </c>
      <c r="V29" t="str">
        <f>IF(E29="","",IF(②選手情報入力!J37="","",IF(I29=1,VLOOKUP(②選手情報入力!J37,種目情報!$A$4:$C$21,3,FALSE),VLOOKUP(②選手情報入力!J37,種目情報!$E$4:$G$20,3,FALSE))))</f>
        <v/>
      </c>
      <c r="W29" t="str">
        <f>IF(E29="","",IF(②選手情報入力!L37="","",IF(I29=1,VLOOKUP(②選手情報入力!L37,種目情報!$A$4:$B$21,2,FALSE),VLOOKUP(②選手情報入力!L37,種目情報!$E$4:$F$20,2,FALSE))))</f>
        <v/>
      </c>
      <c r="X29" t="str">
        <f>IF(E29="","",IF(②選手情報入力!M37="","",②選手情報入力!M37))</f>
        <v/>
      </c>
      <c r="Y29" s="37" t="str">
        <f>IF(E29="","",IF(②選手情報入力!L37="","",0))</f>
        <v/>
      </c>
      <c r="Z29" t="str">
        <f>IF(E29="","",IF(②選手情報入力!L37="","",IF(I29=1,VLOOKUP(②選手情報入力!L37,種目情報!$A$4:$C$21,3,FALSE),VLOOKUP(②選手情報入力!L37,種目情報!$E$4:$G$20,3,FALSE))))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IF(E30="","",I30*1000000+①団体情報入力!$D$4*1000+②選手情報入力!A38)</f>
        <v/>
      </c>
      <c r="B30" t="str">
        <f>IF(E30="","",①団体情報入力!$D$4)</f>
        <v/>
      </c>
      <c r="D30" t="str">
        <f>IF(②選手情報入力!B38="","",LEFT(②選手情報入力!B38,1))</f>
        <v/>
      </c>
      <c r="E30" t="str">
        <f>IF(②選手情報入力!B38="","",REPLACE(②選手情報入力!B38,1,1,""))</f>
        <v/>
      </c>
      <c r="F30" t="str">
        <f>IF(E30="","",②選手情報入力!C38)</f>
        <v/>
      </c>
      <c r="G30" t="str">
        <f>IF(E30="","",ASC(②選手情報入力!D38))</f>
        <v/>
      </c>
      <c r="H30" t="str">
        <f t="shared" si="0"/>
        <v/>
      </c>
      <c r="I30" t="str">
        <f>IF(E30="","",IF(②選手情報入力!F38="男",1,2))</f>
        <v/>
      </c>
      <c r="J30" t="str">
        <f>IF(E30="","",IF(②選手情報入力!G38="","",②選手情報入力!G38))</f>
        <v/>
      </c>
      <c r="L30" t="str">
        <f t="shared" si="1"/>
        <v/>
      </c>
      <c r="M30" t="str">
        <f t="shared" si="2"/>
        <v/>
      </c>
      <c r="O30" t="str">
        <f>IF(E30="","",IF(②選手情報入力!H38="","",IF(I30=1,VLOOKUP(②選手情報入力!H38,種目情報!$A$4:$B$21,2,FALSE),VLOOKUP(②選手情報入力!H38,種目情報!$E$4:$F$20,2,FALSE))))</f>
        <v/>
      </c>
      <c r="P30" t="str">
        <f>IF(E30="","",IF(②選手情報入力!I38="","",②選手情報入力!I38))</f>
        <v/>
      </c>
      <c r="Q30" s="37" t="str">
        <f>IF(E30="","",IF(②選手情報入力!H38="","",0))</f>
        <v/>
      </c>
      <c r="R30" t="str">
        <f>IF(E30="","",IF(②選手情報入力!H38="","",IF(I30=1,VLOOKUP(②選手情報入力!H38,種目情報!$A$4:$C$21,3,FALSE),VLOOKUP(②選手情報入力!H38,種目情報!$E$4:$G$20,3,FALSE))))</f>
        <v/>
      </c>
      <c r="S30" t="str">
        <f>IF(E30="","",IF(②選手情報入力!J38="","",IF(I30=1,VLOOKUP(②選手情報入力!J38,種目情報!$A$4:$B$21,2,FALSE),VLOOKUP(②選手情報入力!J38,種目情報!$E$4:$F$20,2,FALSE))))</f>
        <v/>
      </c>
      <c r="T30" t="str">
        <f>IF(E30="","",IF(②選手情報入力!K38="","",②選手情報入力!K38))</f>
        <v/>
      </c>
      <c r="U30" s="37" t="str">
        <f>IF(E30="","",IF(②選手情報入力!J38="","",0))</f>
        <v/>
      </c>
      <c r="V30" t="str">
        <f>IF(E30="","",IF(②選手情報入力!J38="","",IF(I30=1,VLOOKUP(②選手情報入力!J38,種目情報!$A$4:$C$21,3,FALSE),VLOOKUP(②選手情報入力!J38,種目情報!$E$4:$G$20,3,FALSE))))</f>
        <v/>
      </c>
      <c r="W30" t="str">
        <f>IF(E30="","",IF(②選手情報入力!L38="","",IF(I30=1,VLOOKUP(②選手情報入力!L38,種目情報!$A$4:$B$21,2,FALSE),VLOOKUP(②選手情報入力!L38,種目情報!$E$4:$F$20,2,FALSE))))</f>
        <v/>
      </c>
      <c r="X30" t="str">
        <f>IF(E30="","",IF(②選手情報入力!M38="","",②選手情報入力!M38))</f>
        <v/>
      </c>
      <c r="Y30" s="37" t="str">
        <f>IF(E30="","",IF(②選手情報入力!L38="","",0))</f>
        <v/>
      </c>
      <c r="Z30" t="str">
        <f>IF(E30="","",IF(②選手情報入力!L38="","",IF(I30=1,VLOOKUP(②選手情報入力!L38,種目情報!$A$4:$C$21,3,FALSE),VLOOKUP(②選手情報入力!L38,種目情報!$E$4:$G$20,3,FALSE))))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IF(E31="","",I31*1000000+①団体情報入力!$D$4*1000+②選手情報入力!A39)</f>
        <v/>
      </c>
      <c r="B31" t="str">
        <f>IF(E31="","",①団体情報入力!$D$4)</f>
        <v/>
      </c>
      <c r="D31" t="str">
        <f>IF(②選手情報入力!B39="","",LEFT(②選手情報入力!B39,1))</f>
        <v/>
      </c>
      <c r="E31" t="str">
        <f>IF(②選手情報入力!B39="","",REPLACE(②選手情報入力!B39,1,1,""))</f>
        <v/>
      </c>
      <c r="F31" t="str">
        <f>IF(E31="","",②選手情報入力!C39)</f>
        <v/>
      </c>
      <c r="G31" t="str">
        <f>IF(E31="","",ASC(②選手情報入力!D39))</f>
        <v/>
      </c>
      <c r="H31" t="str">
        <f t="shared" si="0"/>
        <v/>
      </c>
      <c r="I31" t="str">
        <f>IF(E31="","",IF(②選手情報入力!F39="男",1,2))</f>
        <v/>
      </c>
      <c r="J31" t="str">
        <f>IF(E31="","",IF(②選手情報入力!G39="","",②選手情報入力!G39))</f>
        <v/>
      </c>
      <c r="L31" t="str">
        <f t="shared" si="1"/>
        <v/>
      </c>
      <c r="M31" t="str">
        <f t="shared" si="2"/>
        <v/>
      </c>
      <c r="O31" t="str">
        <f>IF(E31="","",IF(②選手情報入力!H39="","",IF(I31=1,VLOOKUP(②選手情報入力!H39,種目情報!$A$4:$B$21,2,FALSE),VLOOKUP(②選手情報入力!H39,種目情報!$E$4:$F$20,2,FALSE))))</f>
        <v/>
      </c>
      <c r="P31" t="str">
        <f>IF(E31="","",IF(②選手情報入力!I39="","",②選手情報入力!I39))</f>
        <v/>
      </c>
      <c r="Q31" s="37" t="str">
        <f>IF(E31="","",IF(②選手情報入力!H39="","",0))</f>
        <v/>
      </c>
      <c r="R31" t="str">
        <f>IF(E31="","",IF(②選手情報入力!H39="","",IF(I31=1,VLOOKUP(②選手情報入力!H39,種目情報!$A$4:$C$21,3,FALSE),VLOOKUP(②選手情報入力!H39,種目情報!$E$4:$G$20,3,FALSE))))</f>
        <v/>
      </c>
      <c r="S31" t="str">
        <f>IF(E31="","",IF(②選手情報入力!J39="","",IF(I31=1,VLOOKUP(②選手情報入力!J39,種目情報!$A$4:$B$21,2,FALSE),VLOOKUP(②選手情報入力!J39,種目情報!$E$4:$F$20,2,FALSE))))</f>
        <v/>
      </c>
      <c r="T31" t="str">
        <f>IF(E31="","",IF(②選手情報入力!K39="","",②選手情報入力!K39))</f>
        <v/>
      </c>
      <c r="U31" s="37" t="str">
        <f>IF(E31="","",IF(②選手情報入力!J39="","",0))</f>
        <v/>
      </c>
      <c r="V31" t="str">
        <f>IF(E31="","",IF(②選手情報入力!J39="","",IF(I31=1,VLOOKUP(②選手情報入力!J39,種目情報!$A$4:$C$21,3,FALSE),VLOOKUP(②選手情報入力!J39,種目情報!$E$4:$G$20,3,FALSE))))</f>
        <v/>
      </c>
      <c r="W31" t="str">
        <f>IF(E31="","",IF(②選手情報入力!L39="","",IF(I31=1,VLOOKUP(②選手情報入力!L39,種目情報!$A$4:$B$21,2,FALSE),VLOOKUP(②選手情報入力!L39,種目情報!$E$4:$F$20,2,FALSE))))</f>
        <v/>
      </c>
      <c r="X31" t="str">
        <f>IF(E31="","",IF(②選手情報入力!M39="","",②選手情報入力!M39))</f>
        <v/>
      </c>
      <c r="Y31" s="37" t="str">
        <f>IF(E31="","",IF(②選手情報入力!L39="","",0))</f>
        <v/>
      </c>
      <c r="Z31" t="str">
        <f>IF(E31="","",IF(②選手情報入力!L39="","",IF(I31=1,VLOOKUP(②選手情報入力!L39,種目情報!$A$4:$C$21,3,FALSE),VLOOKUP(②選手情報入力!L39,種目情報!$E$4:$G$20,3,FALSE))))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IF(E32="","",I32*1000000+①団体情報入力!$D$4*1000+②選手情報入力!A40)</f>
        <v/>
      </c>
      <c r="B32" t="str">
        <f>IF(E32="","",①団体情報入力!$D$4)</f>
        <v/>
      </c>
      <c r="D32" t="str">
        <f>IF(②選手情報入力!B40="","",LEFT(②選手情報入力!B40,1))</f>
        <v/>
      </c>
      <c r="E32" t="str">
        <f>IF(②選手情報入力!B40="","",REPLACE(②選手情報入力!B40,1,1,""))</f>
        <v/>
      </c>
      <c r="F32" t="str">
        <f>IF(E32="","",②選手情報入力!C40)</f>
        <v/>
      </c>
      <c r="G32" t="str">
        <f>IF(E32="","",ASC(②選手情報入力!D40))</f>
        <v/>
      </c>
      <c r="H32" t="str">
        <f t="shared" si="0"/>
        <v/>
      </c>
      <c r="I32" t="str">
        <f>IF(E32="","",IF(②選手情報入力!F40="男",1,2))</f>
        <v/>
      </c>
      <c r="J32" t="str">
        <f>IF(E32="","",IF(②選手情報入力!G40="","",②選手情報入力!G40))</f>
        <v/>
      </c>
      <c r="L32" t="str">
        <f t="shared" si="1"/>
        <v/>
      </c>
      <c r="M32" t="str">
        <f t="shared" si="2"/>
        <v/>
      </c>
      <c r="O32" t="str">
        <f>IF(E32="","",IF(②選手情報入力!H40="","",IF(I32=1,VLOOKUP(②選手情報入力!H40,種目情報!$A$4:$B$21,2,FALSE),VLOOKUP(②選手情報入力!H40,種目情報!$E$4:$F$20,2,FALSE))))</f>
        <v/>
      </c>
      <c r="P32" t="str">
        <f>IF(E32="","",IF(②選手情報入力!I40="","",②選手情報入力!I40))</f>
        <v/>
      </c>
      <c r="Q32" s="37" t="str">
        <f>IF(E32="","",IF(②選手情報入力!H40="","",0))</f>
        <v/>
      </c>
      <c r="R32" t="str">
        <f>IF(E32="","",IF(②選手情報入力!H40="","",IF(I32=1,VLOOKUP(②選手情報入力!H40,種目情報!$A$4:$C$21,3,FALSE),VLOOKUP(②選手情報入力!H40,種目情報!$E$4:$G$20,3,FALSE))))</f>
        <v/>
      </c>
      <c r="S32" t="str">
        <f>IF(E32="","",IF(②選手情報入力!J40="","",IF(I32=1,VLOOKUP(②選手情報入力!J40,種目情報!$A$4:$B$21,2,FALSE),VLOOKUP(②選手情報入力!J40,種目情報!$E$4:$F$20,2,FALSE))))</f>
        <v/>
      </c>
      <c r="T32" t="str">
        <f>IF(E32="","",IF(②選手情報入力!K40="","",②選手情報入力!K40))</f>
        <v/>
      </c>
      <c r="U32" s="37" t="str">
        <f>IF(E32="","",IF(②選手情報入力!J40="","",0))</f>
        <v/>
      </c>
      <c r="V32" t="str">
        <f>IF(E32="","",IF(②選手情報入力!J40="","",IF(I32=1,VLOOKUP(②選手情報入力!J40,種目情報!$A$4:$C$21,3,FALSE),VLOOKUP(②選手情報入力!J40,種目情報!$E$4:$G$20,3,FALSE))))</f>
        <v/>
      </c>
      <c r="W32" t="str">
        <f>IF(E32="","",IF(②選手情報入力!L40="","",IF(I32=1,VLOOKUP(②選手情報入力!L40,種目情報!$A$4:$B$21,2,FALSE),VLOOKUP(②選手情報入力!L40,種目情報!$E$4:$F$20,2,FALSE))))</f>
        <v/>
      </c>
      <c r="X32" t="str">
        <f>IF(E32="","",IF(②選手情報入力!M40="","",②選手情報入力!M40))</f>
        <v/>
      </c>
      <c r="Y32" s="37" t="str">
        <f>IF(E32="","",IF(②選手情報入力!L40="","",0))</f>
        <v/>
      </c>
      <c r="Z32" t="str">
        <f>IF(E32="","",IF(②選手情報入力!L40="","",IF(I32=1,VLOOKUP(②選手情報入力!L40,種目情報!$A$4:$C$21,3,FALSE),VLOOKUP(②選手情報入力!L40,種目情報!$E$4:$G$20,3,FALSE))))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IF(E33="","",I33*1000000+①団体情報入力!$D$4*1000+②選手情報入力!A41)</f>
        <v/>
      </c>
      <c r="B33" t="str">
        <f>IF(E33="","",①団体情報入力!$D$4)</f>
        <v/>
      </c>
      <c r="D33" t="str">
        <f>IF(②選手情報入力!B41="","",LEFT(②選手情報入力!B41,1))</f>
        <v/>
      </c>
      <c r="E33" t="str">
        <f>IF(②選手情報入力!B41="","",REPLACE(②選手情報入力!B41,1,1,""))</f>
        <v/>
      </c>
      <c r="F33" t="str">
        <f>IF(E33="","",②選手情報入力!C41)</f>
        <v/>
      </c>
      <c r="G33" t="str">
        <f>IF(E33="","",ASC(②選手情報入力!D41))</f>
        <v/>
      </c>
      <c r="H33" t="str">
        <f t="shared" si="0"/>
        <v/>
      </c>
      <c r="I33" t="str">
        <f>IF(E33="","",IF(②選手情報入力!F41="男",1,2))</f>
        <v/>
      </c>
      <c r="J33" t="str">
        <f>IF(E33="","",IF(②選手情報入力!G41="","",②選手情報入力!G41))</f>
        <v/>
      </c>
      <c r="L33" t="str">
        <f t="shared" si="1"/>
        <v/>
      </c>
      <c r="M33" t="str">
        <f t="shared" si="2"/>
        <v/>
      </c>
      <c r="O33" t="str">
        <f>IF(E33="","",IF(②選手情報入力!H41="","",IF(I33=1,VLOOKUP(②選手情報入力!H41,種目情報!$A$4:$B$21,2,FALSE),VLOOKUP(②選手情報入力!H41,種目情報!$E$4:$F$20,2,FALSE))))</f>
        <v/>
      </c>
      <c r="P33" t="str">
        <f>IF(E33="","",IF(②選手情報入力!I41="","",②選手情報入力!I41))</f>
        <v/>
      </c>
      <c r="Q33" s="37" t="str">
        <f>IF(E33="","",IF(②選手情報入力!H41="","",0))</f>
        <v/>
      </c>
      <c r="R33" t="str">
        <f>IF(E33="","",IF(②選手情報入力!H41="","",IF(I33=1,VLOOKUP(②選手情報入力!H41,種目情報!$A$4:$C$21,3,FALSE),VLOOKUP(②選手情報入力!H41,種目情報!$E$4:$G$20,3,FALSE))))</f>
        <v/>
      </c>
      <c r="S33" t="str">
        <f>IF(E33="","",IF(②選手情報入力!J41="","",IF(I33=1,VLOOKUP(②選手情報入力!J41,種目情報!$A$4:$B$21,2,FALSE),VLOOKUP(②選手情報入力!J41,種目情報!$E$4:$F$20,2,FALSE))))</f>
        <v/>
      </c>
      <c r="T33" t="str">
        <f>IF(E33="","",IF(②選手情報入力!K41="","",②選手情報入力!K41))</f>
        <v/>
      </c>
      <c r="U33" s="37" t="str">
        <f>IF(E33="","",IF(②選手情報入力!J41="","",0))</f>
        <v/>
      </c>
      <c r="V33" t="str">
        <f>IF(E33="","",IF(②選手情報入力!J41="","",IF(I33=1,VLOOKUP(②選手情報入力!J41,種目情報!$A$4:$C$21,3,FALSE),VLOOKUP(②選手情報入力!J41,種目情報!$E$4:$G$20,3,FALSE))))</f>
        <v/>
      </c>
      <c r="W33" t="str">
        <f>IF(E33="","",IF(②選手情報入力!L41="","",IF(I33=1,VLOOKUP(②選手情報入力!L41,種目情報!$A$4:$B$21,2,FALSE),VLOOKUP(②選手情報入力!L41,種目情報!$E$4:$F$20,2,FALSE))))</f>
        <v/>
      </c>
      <c r="X33" t="str">
        <f>IF(E33="","",IF(②選手情報入力!M41="","",②選手情報入力!M41))</f>
        <v/>
      </c>
      <c r="Y33" s="37" t="str">
        <f>IF(E33="","",IF(②選手情報入力!L41="","",0))</f>
        <v/>
      </c>
      <c r="Z33" t="str">
        <f>IF(E33="","",IF(②選手情報入力!L41="","",IF(I33=1,VLOOKUP(②選手情報入力!L41,種目情報!$A$4:$C$21,3,FALSE),VLOOKUP(②選手情報入力!L41,種目情報!$E$4:$G$20,3,FALSE))))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IF(E34="","",I34*1000000+①団体情報入力!$D$4*1000+②選手情報入力!A42)</f>
        <v/>
      </c>
      <c r="B34" t="str">
        <f>IF(E34="","",①団体情報入力!$D$4)</f>
        <v/>
      </c>
      <c r="D34" t="str">
        <f>IF(②選手情報入力!B42="","",LEFT(②選手情報入力!B42,1))</f>
        <v/>
      </c>
      <c r="E34" t="str">
        <f>IF(②選手情報入力!B42="","",REPLACE(②選手情報入力!B42,1,1,""))</f>
        <v/>
      </c>
      <c r="F34" t="str">
        <f>IF(E34="","",②選手情報入力!C42)</f>
        <v/>
      </c>
      <c r="G34" t="str">
        <f>IF(E34="","",ASC(②選手情報入力!D42))</f>
        <v/>
      </c>
      <c r="H34" t="str">
        <f t="shared" si="0"/>
        <v/>
      </c>
      <c r="I34" t="str">
        <f>IF(E34="","",IF(②選手情報入力!F42="男",1,2))</f>
        <v/>
      </c>
      <c r="J34" t="str">
        <f>IF(E34="","",IF(②選手情報入力!G42="","",②選手情報入力!G42))</f>
        <v/>
      </c>
      <c r="L34" t="str">
        <f t="shared" si="1"/>
        <v/>
      </c>
      <c r="M34" t="str">
        <f t="shared" si="2"/>
        <v/>
      </c>
      <c r="O34" t="str">
        <f>IF(E34="","",IF(②選手情報入力!H42="","",IF(I34=1,VLOOKUP(②選手情報入力!H42,種目情報!$A$4:$B$21,2,FALSE),VLOOKUP(②選手情報入力!H42,種目情報!$E$4:$F$20,2,FALSE))))</f>
        <v/>
      </c>
      <c r="P34" t="str">
        <f>IF(E34="","",IF(②選手情報入力!I42="","",②選手情報入力!I42))</f>
        <v/>
      </c>
      <c r="Q34" s="37" t="str">
        <f>IF(E34="","",IF(②選手情報入力!H42="","",0))</f>
        <v/>
      </c>
      <c r="R34" t="str">
        <f>IF(E34="","",IF(②選手情報入力!H42="","",IF(I34=1,VLOOKUP(②選手情報入力!H42,種目情報!$A$4:$C$21,3,FALSE),VLOOKUP(②選手情報入力!H42,種目情報!$E$4:$G$20,3,FALSE))))</f>
        <v/>
      </c>
      <c r="S34" t="str">
        <f>IF(E34="","",IF(②選手情報入力!J42="","",IF(I34=1,VLOOKUP(②選手情報入力!J42,種目情報!$A$4:$B$21,2,FALSE),VLOOKUP(②選手情報入力!J42,種目情報!$E$4:$F$20,2,FALSE))))</f>
        <v/>
      </c>
      <c r="T34" t="str">
        <f>IF(E34="","",IF(②選手情報入力!K42="","",②選手情報入力!K42))</f>
        <v/>
      </c>
      <c r="U34" s="37" t="str">
        <f>IF(E34="","",IF(②選手情報入力!J42="","",0))</f>
        <v/>
      </c>
      <c r="V34" t="str">
        <f>IF(E34="","",IF(②選手情報入力!J42="","",IF(I34=1,VLOOKUP(②選手情報入力!J42,種目情報!$A$4:$C$21,3,FALSE),VLOOKUP(②選手情報入力!J42,種目情報!$E$4:$G$20,3,FALSE))))</f>
        <v/>
      </c>
      <c r="W34" t="str">
        <f>IF(E34="","",IF(②選手情報入力!L42="","",IF(I34=1,VLOOKUP(②選手情報入力!L42,種目情報!$A$4:$B$21,2,FALSE),VLOOKUP(②選手情報入力!L42,種目情報!$E$4:$F$20,2,FALSE))))</f>
        <v/>
      </c>
      <c r="X34" t="str">
        <f>IF(E34="","",IF(②選手情報入力!M42="","",②選手情報入力!M42))</f>
        <v/>
      </c>
      <c r="Y34" s="37" t="str">
        <f>IF(E34="","",IF(②選手情報入力!L42="","",0))</f>
        <v/>
      </c>
      <c r="Z34" t="str">
        <f>IF(E34="","",IF(②選手情報入力!L42="","",IF(I34=1,VLOOKUP(②選手情報入力!L42,種目情報!$A$4:$C$21,3,FALSE),VLOOKUP(②選手情報入力!L42,種目情報!$E$4:$G$20,3,FALSE))))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IF(E35="","",I35*1000000+①団体情報入力!$D$4*1000+②選手情報入力!A43)</f>
        <v/>
      </c>
      <c r="B35" t="str">
        <f>IF(E35="","",①団体情報入力!$D$4)</f>
        <v/>
      </c>
      <c r="D35" t="str">
        <f>IF(②選手情報入力!B43="","",LEFT(②選手情報入力!B43,1))</f>
        <v/>
      </c>
      <c r="E35" t="str">
        <f>IF(②選手情報入力!B43="","",REPLACE(②選手情報入力!B43,1,1,""))</f>
        <v/>
      </c>
      <c r="F35" t="str">
        <f>IF(E35="","",②選手情報入力!C43)</f>
        <v/>
      </c>
      <c r="G35" t="str">
        <f>IF(E35="","",ASC(②選手情報入力!D43))</f>
        <v/>
      </c>
      <c r="H35" t="str">
        <f t="shared" si="0"/>
        <v/>
      </c>
      <c r="I35" t="str">
        <f>IF(E35="","",IF(②選手情報入力!F43="男",1,2))</f>
        <v/>
      </c>
      <c r="J35" t="str">
        <f>IF(E35="","",IF(②選手情報入力!G43="","",②選手情報入力!G43))</f>
        <v/>
      </c>
      <c r="L35" t="str">
        <f t="shared" si="1"/>
        <v/>
      </c>
      <c r="M35" t="str">
        <f t="shared" si="2"/>
        <v/>
      </c>
      <c r="O35" t="str">
        <f>IF(E35="","",IF(②選手情報入力!H43="","",IF(I35=1,VLOOKUP(②選手情報入力!H43,種目情報!$A$4:$B$21,2,FALSE),VLOOKUP(②選手情報入力!H43,種目情報!$E$4:$F$20,2,FALSE))))</f>
        <v/>
      </c>
      <c r="P35" t="str">
        <f>IF(E35="","",IF(②選手情報入力!I43="","",②選手情報入力!I43))</f>
        <v/>
      </c>
      <c r="Q35" s="37" t="str">
        <f>IF(E35="","",IF(②選手情報入力!H43="","",0))</f>
        <v/>
      </c>
      <c r="R35" t="str">
        <f>IF(E35="","",IF(②選手情報入力!H43="","",IF(I35=1,VLOOKUP(②選手情報入力!H43,種目情報!$A$4:$C$21,3,FALSE),VLOOKUP(②選手情報入力!H43,種目情報!$E$4:$G$20,3,FALSE))))</f>
        <v/>
      </c>
      <c r="S35" t="str">
        <f>IF(E35="","",IF(②選手情報入力!J43="","",IF(I35=1,VLOOKUP(②選手情報入力!J43,種目情報!$A$4:$B$21,2,FALSE),VLOOKUP(②選手情報入力!J43,種目情報!$E$4:$F$20,2,FALSE))))</f>
        <v/>
      </c>
      <c r="T35" t="str">
        <f>IF(E35="","",IF(②選手情報入力!K43="","",②選手情報入力!K43))</f>
        <v/>
      </c>
      <c r="U35" s="37" t="str">
        <f>IF(E35="","",IF(②選手情報入力!J43="","",0))</f>
        <v/>
      </c>
      <c r="V35" t="str">
        <f>IF(E35="","",IF(②選手情報入力!J43="","",IF(I35=1,VLOOKUP(②選手情報入力!J43,種目情報!$A$4:$C$21,3,FALSE),VLOOKUP(②選手情報入力!J43,種目情報!$E$4:$G$20,3,FALSE))))</f>
        <v/>
      </c>
      <c r="W35" t="str">
        <f>IF(E35="","",IF(②選手情報入力!L43="","",IF(I35=1,VLOOKUP(②選手情報入力!L43,種目情報!$A$4:$B$21,2,FALSE),VLOOKUP(②選手情報入力!L43,種目情報!$E$4:$F$20,2,FALSE))))</f>
        <v/>
      </c>
      <c r="X35" t="str">
        <f>IF(E35="","",IF(②選手情報入力!M43="","",②選手情報入力!M43))</f>
        <v/>
      </c>
      <c r="Y35" s="37" t="str">
        <f>IF(E35="","",IF(②選手情報入力!L43="","",0))</f>
        <v/>
      </c>
      <c r="Z35" t="str">
        <f>IF(E35="","",IF(②選手情報入力!L43="","",IF(I35=1,VLOOKUP(②選手情報入力!L43,種目情報!$A$4:$C$21,3,FALSE),VLOOKUP(②選手情報入力!L43,種目情報!$E$4:$G$20,3,FALSE))))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IF(E36="","",I36*1000000+①団体情報入力!$D$4*1000+②選手情報入力!A44)</f>
        <v/>
      </c>
      <c r="B36" t="str">
        <f>IF(E36="","",①団体情報入力!$D$4)</f>
        <v/>
      </c>
      <c r="D36" t="str">
        <f>IF(②選手情報入力!B44="","",LEFT(②選手情報入力!B44,1))</f>
        <v/>
      </c>
      <c r="E36" t="str">
        <f>IF(②選手情報入力!B44="","",REPLACE(②選手情報入力!B44,1,1,""))</f>
        <v/>
      </c>
      <c r="F36" t="str">
        <f>IF(E36="","",②選手情報入力!C44)</f>
        <v/>
      </c>
      <c r="G36" t="str">
        <f>IF(E36="","",ASC(②選手情報入力!D44))</f>
        <v/>
      </c>
      <c r="H36" t="str">
        <f t="shared" si="0"/>
        <v/>
      </c>
      <c r="I36" t="str">
        <f>IF(E36="","",IF(②選手情報入力!F44="男",1,2))</f>
        <v/>
      </c>
      <c r="J36" t="str">
        <f>IF(E36="","",IF(②選手情報入力!G44="","",②選手情報入力!G44))</f>
        <v/>
      </c>
      <c r="L36" t="str">
        <f t="shared" si="1"/>
        <v/>
      </c>
      <c r="M36" t="str">
        <f t="shared" si="2"/>
        <v/>
      </c>
      <c r="O36" t="str">
        <f>IF(E36="","",IF(②選手情報入力!H44="","",IF(I36=1,VLOOKUP(②選手情報入力!H44,種目情報!$A$4:$B$21,2,FALSE),VLOOKUP(②選手情報入力!H44,種目情報!$E$4:$F$20,2,FALSE))))</f>
        <v/>
      </c>
      <c r="P36" t="str">
        <f>IF(E36="","",IF(②選手情報入力!I44="","",②選手情報入力!I44))</f>
        <v/>
      </c>
      <c r="Q36" s="37" t="str">
        <f>IF(E36="","",IF(②選手情報入力!H44="","",0))</f>
        <v/>
      </c>
      <c r="R36" t="str">
        <f>IF(E36="","",IF(②選手情報入力!H44="","",IF(I36=1,VLOOKUP(②選手情報入力!H44,種目情報!$A$4:$C$21,3,FALSE),VLOOKUP(②選手情報入力!H44,種目情報!$E$4:$G$20,3,FALSE))))</f>
        <v/>
      </c>
      <c r="S36" t="str">
        <f>IF(E36="","",IF(②選手情報入力!J44="","",IF(I36=1,VLOOKUP(②選手情報入力!J44,種目情報!$A$4:$B$21,2,FALSE),VLOOKUP(②選手情報入力!J44,種目情報!$E$4:$F$20,2,FALSE))))</f>
        <v/>
      </c>
      <c r="T36" t="str">
        <f>IF(E36="","",IF(②選手情報入力!K44="","",②選手情報入力!K44))</f>
        <v/>
      </c>
      <c r="U36" s="37" t="str">
        <f>IF(E36="","",IF(②選手情報入力!J44="","",0))</f>
        <v/>
      </c>
      <c r="V36" t="str">
        <f>IF(E36="","",IF(②選手情報入力!J44="","",IF(I36=1,VLOOKUP(②選手情報入力!J44,種目情報!$A$4:$C$21,3,FALSE),VLOOKUP(②選手情報入力!J44,種目情報!$E$4:$G$20,3,FALSE))))</f>
        <v/>
      </c>
      <c r="W36" t="str">
        <f>IF(E36="","",IF(②選手情報入力!L44="","",IF(I36=1,VLOOKUP(②選手情報入力!L44,種目情報!$A$4:$B$21,2,FALSE),VLOOKUP(②選手情報入力!L44,種目情報!$E$4:$F$20,2,FALSE))))</f>
        <v/>
      </c>
      <c r="X36" t="str">
        <f>IF(E36="","",IF(②選手情報入力!M44="","",②選手情報入力!M44))</f>
        <v/>
      </c>
      <c r="Y36" s="37" t="str">
        <f>IF(E36="","",IF(②選手情報入力!L44="","",0))</f>
        <v/>
      </c>
      <c r="Z36" t="str">
        <f>IF(E36="","",IF(②選手情報入力!L44="","",IF(I36=1,VLOOKUP(②選手情報入力!L44,種目情報!$A$4:$C$21,3,FALSE),VLOOKUP(②選手情報入力!L44,種目情報!$E$4:$G$20,3,FALSE))))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IF(E37="","",I37*1000000+①団体情報入力!$D$4*1000+②選手情報入力!A45)</f>
        <v/>
      </c>
      <c r="B37" t="str">
        <f>IF(E37="","",①団体情報入力!$D$4)</f>
        <v/>
      </c>
      <c r="D37" t="str">
        <f>IF(②選手情報入力!B45="","",LEFT(②選手情報入力!B45,1))</f>
        <v/>
      </c>
      <c r="E37" t="str">
        <f>IF(②選手情報入力!B45="","",REPLACE(②選手情報入力!B45,1,1,""))</f>
        <v/>
      </c>
      <c r="F37" t="str">
        <f>IF(E37="","",②選手情報入力!C45)</f>
        <v/>
      </c>
      <c r="G37" t="str">
        <f>IF(E37="","",ASC(②選手情報入力!D45))</f>
        <v/>
      </c>
      <c r="H37" t="str">
        <f t="shared" si="0"/>
        <v/>
      </c>
      <c r="I37" t="str">
        <f>IF(E37="","",IF(②選手情報入力!F45="男",1,2))</f>
        <v/>
      </c>
      <c r="J37" t="str">
        <f>IF(E37="","",IF(②選手情報入力!G45="","",②選手情報入力!G45))</f>
        <v/>
      </c>
      <c r="L37" t="str">
        <f t="shared" si="1"/>
        <v/>
      </c>
      <c r="M37" t="str">
        <f t="shared" si="2"/>
        <v/>
      </c>
      <c r="O37" t="str">
        <f>IF(E37="","",IF(②選手情報入力!H45="","",IF(I37=1,VLOOKUP(②選手情報入力!H45,種目情報!$A$4:$B$21,2,FALSE),VLOOKUP(②選手情報入力!H45,種目情報!$E$4:$F$20,2,FALSE))))</f>
        <v/>
      </c>
      <c r="P37" t="str">
        <f>IF(E37="","",IF(②選手情報入力!I45="","",②選手情報入力!I45))</f>
        <v/>
      </c>
      <c r="Q37" s="37" t="str">
        <f>IF(E37="","",IF(②選手情報入力!H45="","",0))</f>
        <v/>
      </c>
      <c r="R37" t="str">
        <f>IF(E37="","",IF(②選手情報入力!H45="","",IF(I37=1,VLOOKUP(②選手情報入力!H45,種目情報!$A$4:$C$21,3,FALSE),VLOOKUP(②選手情報入力!H45,種目情報!$E$4:$G$20,3,FALSE))))</f>
        <v/>
      </c>
      <c r="S37" t="str">
        <f>IF(E37="","",IF(②選手情報入力!J45="","",IF(I37=1,VLOOKUP(②選手情報入力!J45,種目情報!$A$4:$B$21,2,FALSE),VLOOKUP(②選手情報入力!J45,種目情報!$E$4:$F$20,2,FALSE))))</f>
        <v/>
      </c>
      <c r="T37" t="str">
        <f>IF(E37="","",IF(②選手情報入力!K45="","",②選手情報入力!K45))</f>
        <v/>
      </c>
      <c r="U37" s="37" t="str">
        <f>IF(E37="","",IF(②選手情報入力!J45="","",0))</f>
        <v/>
      </c>
      <c r="V37" t="str">
        <f>IF(E37="","",IF(②選手情報入力!J45="","",IF(I37=1,VLOOKUP(②選手情報入力!J45,種目情報!$A$4:$C$21,3,FALSE),VLOOKUP(②選手情報入力!J45,種目情報!$E$4:$G$20,3,FALSE))))</f>
        <v/>
      </c>
      <c r="W37" t="str">
        <f>IF(E37="","",IF(②選手情報入力!L45="","",IF(I37=1,VLOOKUP(②選手情報入力!L45,種目情報!$A$4:$B$21,2,FALSE),VLOOKUP(②選手情報入力!L45,種目情報!$E$4:$F$20,2,FALSE))))</f>
        <v/>
      </c>
      <c r="X37" t="str">
        <f>IF(E37="","",IF(②選手情報入力!M45="","",②選手情報入力!M45))</f>
        <v/>
      </c>
      <c r="Y37" s="37" t="str">
        <f>IF(E37="","",IF(②選手情報入力!L45="","",0))</f>
        <v/>
      </c>
      <c r="Z37" t="str">
        <f>IF(E37="","",IF(②選手情報入力!L45="","",IF(I37=1,VLOOKUP(②選手情報入力!L45,種目情報!$A$4:$C$21,3,FALSE),VLOOKUP(②選手情報入力!L45,種目情報!$E$4:$G$20,3,FALSE))))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IF(E38="","",I38*1000000+①団体情報入力!$D$4*1000+②選手情報入力!A46)</f>
        <v/>
      </c>
      <c r="B38" t="str">
        <f>IF(E38="","",①団体情報入力!$D$4)</f>
        <v/>
      </c>
      <c r="D38" t="str">
        <f>IF(②選手情報入力!B46="","",LEFT(②選手情報入力!B46,1))</f>
        <v/>
      </c>
      <c r="E38" t="str">
        <f>IF(②選手情報入力!B46="","",REPLACE(②選手情報入力!B46,1,1,""))</f>
        <v/>
      </c>
      <c r="F38" t="str">
        <f>IF(E38="","",②選手情報入力!C46)</f>
        <v/>
      </c>
      <c r="G38" t="str">
        <f>IF(E38="","",ASC(②選手情報入力!D46))</f>
        <v/>
      </c>
      <c r="H38" t="str">
        <f t="shared" si="0"/>
        <v/>
      </c>
      <c r="I38" t="str">
        <f>IF(E38="","",IF(②選手情報入力!F46="男",1,2))</f>
        <v/>
      </c>
      <c r="J38" t="str">
        <f>IF(E38="","",IF(②選手情報入力!G46="","",②選手情報入力!G46))</f>
        <v/>
      </c>
      <c r="L38" t="str">
        <f t="shared" si="1"/>
        <v/>
      </c>
      <c r="M38" t="str">
        <f t="shared" si="2"/>
        <v/>
      </c>
      <c r="O38" t="str">
        <f>IF(E38="","",IF(②選手情報入力!H46="","",IF(I38=1,VLOOKUP(②選手情報入力!H46,種目情報!$A$4:$B$21,2,FALSE),VLOOKUP(②選手情報入力!H46,種目情報!$E$4:$F$20,2,FALSE))))</f>
        <v/>
      </c>
      <c r="P38" t="str">
        <f>IF(E38="","",IF(②選手情報入力!I46="","",②選手情報入力!I46))</f>
        <v/>
      </c>
      <c r="Q38" s="37" t="str">
        <f>IF(E38="","",IF(②選手情報入力!H46="","",0))</f>
        <v/>
      </c>
      <c r="R38" t="str">
        <f>IF(E38="","",IF(②選手情報入力!H46="","",IF(I38=1,VLOOKUP(②選手情報入力!H46,種目情報!$A$4:$C$21,3,FALSE),VLOOKUP(②選手情報入力!H46,種目情報!$E$4:$G$20,3,FALSE))))</f>
        <v/>
      </c>
      <c r="S38" t="str">
        <f>IF(E38="","",IF(②選手情報入力!J46="","",IF(I38=1,VLOOKUP(②選手情報入力!J46,種目情報!$A$4:$B$21,2,FALSE),VLOOKUP(②選手情報入力!J46,種目情報!$E$4:$F$20,2,FALSE))))</f>
        <v/>
      </c>
      <c r="T38" t="str">
        <f>IF(E38="","",IF(②選手情報入力!K46="","",②選手情報入力!K46))</f>
        <v/>
      </c>
      <c r="U38" s="37" t="str">
        <f>IF(E38="","",IF(②選手情報入力!J46="","",0))</f>
        <v/>
      </c>
      <c r="V38" t="str">
        <f>IF(E38="","",IF(②選手情報入力!J46="","",IF(I38=1,VLOOKUP(②選手情報入力!J46,種目情報!$A$4:$C$21,3,FALSE),VLOOKUP(②選手情報入力!J46,種目情報!$E$4:$G$20,3,FALSE))))</f>
        <v/>
      </c>
      <c r="W38" t="str">
        <f>IF(E38="","",IF(②選手情報入力!L46="","",IF(I38=1,VLOOKUP(②選手情報入力!L46,種目情報!$A$4:$B$21,2,FALSE),VLOOKUP(②選手情報入力!L46,種目情報!$E$4:$F$20,2,FALSE))))</f>
        <v/>
      </c>
      <c r="X38" t="str">
        <f>IF(E38="","",IF(②選手情報入力!M46="","",②選手情報入力!M46))</f>
        <v/>
      </c>
      <c r="Y38" s="37" t="str">
        <f>IF(E38="","",IF(②選手情報入力!L46="","",0))</f>
        <v/>
      </c>
      <c r="Z38" t="str">
        <f>IF(E38="","",IF(②選手情報入力!L46="","",IF(I38=1,VLOOKUP(②選手情報入力!L46,種目情報!$A$4:$C$21,3,FALSE),VLOOKUP(②選手情報入力!L46,種目情報!$E$4:$G$20,3,FALSE))))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IF(E39="","",I39*1000000+①団体情報入力!$D$4*1000+②選手情報入力!A47)</f>
        <v/>
      </c>
      <c r="B39" t="str">
        <f>IF(E39="","",①団体情報入力!$D$4)</f>
        <v/>
      </c>
      <c r="D39" t="str">
        <f>IF(②選手情報入力!B47="","",LEFT(②選手情報入力!B47,1))</f>
        <v/>
      </c>
      <c r="E39" t="str">
        <f>IF(②選手情報入力!B47="","",REPLACE(②選手情報入力!B47,1,1,""))</f>
        <v/>
      </c>
      <c r="F39" t="str">
        <f>IF(E39="","",②選手情報入力!C47)</f>
        <v/>
      </c>
      <c r="G39" t="str">
        <f>IF(E39="","",ASC(②選手情報入力!D47))</f>
        <v/>
      </c>
      <c r="H39" t="str">
        <f t="shared" si="0"/>
        <v/>
      </c>
      <c r="I39" t="str">
        <f>IF(E39="","",IF(②選手情報入力!F47="男",1,2))</f>
        <v/>
      </c>
      <c r="J39" t="str">
        <f>IF(E39="","",IF(②選手情報入力!G47="","",②選手情報入力!G47))</f>
        <v/>
      </c>
      <c r="L39" t="str">
        <f t="shared" si="1"/>
        <v/>
      </c>
      <c r="M39" t="str">
        <f t="shared" si="2"/>
        <v/>
      </c>
      <c r="O39" t="str">
        <f>IF(E39="","",IF(②選手情報入力!H47="","",IF(I39=1,VLOOKUP(②選手情報入力!H47,種目情報!$A$4:$B$21,2,FALSE),VLOOKUP(②選手情報入力!H47,種目情報!$E$4:$F$20,2,FALSE))))</f>
        <v/>
      </c>
      <c r="P39" t="str">
        <f>IF(E39="","",IF(②選手情報入力!I47="","",②選手情報入力!I47))</f>
        <v/>
      </c>
      <c r="Q39" s="37" t="str">
        <f>IF(E39="","",IF(②選手情報入力!H47="","",0))</f>
        <v/>
      </c>
      <c r="R39" t="str">
        <f>IF(E39="","",IF(②選手情報入力!H47="","",IF(I39=1,VLOOKUP(②選手情報入力!H47,種目情報!$A$4:$C$21,3,FALSE),VLOOKUP(②選手情報入力!H47,種目情報!$E$4:$G$20,3,FALSE))))</f>
        <v/>
      </c>
      <c r="S39" t="str">
        <f>IF(E39="","",IF(②選手情報入力!J47="","",IF(I39=1,VLOOKUP(②選手情報入力!J47,種目情報!$A$4:$B$21,2,FALSE),VLOOKUP(②選手情報入力!J47,種目情報!$E$4:$F$20,2,FALSE))))</f>
        <v/>
      </c>
      <c r="T39" t="str">
        <f>IF(E39="","",IF(②選手情報入力!K47="","",②選手情報入力!K47))</f>
        <v/>
      </c>
      <c r="U39" s="37" t="str">
        <f>IF(E39="","",IF(②選手情報入力!J47="","",0))</f>
        <v/>
      </c>
      <c r="V39" t="str">
        <f>IF(E39="","",IF(②選手情報入力!J47="","",IF(I39=1,VLOOKUP(②選手情報入力!J47,種目情報!$A$4:$C$21,3,FALSE),VLOOKUP(②選手情報入力!J47,種目情報!$E$4:$G$20,3,FALSE))))</f>
        <v/>
      </c>
      <c r="W39" t="str">
        <f>IF(E39="","",IF(②選手情報入力!L47="","",IF(I39=1,VLOOKUP(②選手情報入力!L47,種目情報!$A$4:$B$21,2,FALSE),VLOOKUP(②選手情報入力!L47,種目情報!$E$4:$F$20,2,FALSE))))</f>
        <v/>
      </c>
      <c r="X39" t="str">
        <f>IF(E39="","",IF(②選手情報入力!M47="","",②選手情報入力!M47))</f>
        <v/>
      </c>
      <c r="Y39" s="37" t="str">
        <f>IF(E39="","",IF(②選手情報入力!L47="","",0))</f>
        <v/>
      </c>
      <c r="Z39" t="str">
        <f>IF(E39="","",IF(②選手情報入力!L47="","",IF(I39=1,VLOOKUP(②選手情報入力!L47,種目情報!$A$4:$C$21,3,FALSE),VLOOKUP(②選手情報入力!L47,種目情報!$E$4:$G$20,3,FALSE))))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IF(E40="","",I40*1000000+①団体情報入力!$D$4*1000+②選手情報入力!A48)</f>
        <v/>
      </c>
      <c r="B40" t="str">
        <f>IF(E40="","",①団体情報入力!$D$4)</f>
        <v/>
      </c>
      <c r="D40" t="str">
        <f>IF(②選手情報入力!B48="","",LEFT(②選手情報入力!B48,1))</f>
        <v/>
      </c>
      <c r="E40" t="str">
        <f>IF(②選手情報入力!B48="","",REPLACE(②選手情報入力!B48,1,1,""))</f>
        <v/>
      </c>
      <c r="F40" t="str">
        <f>IF(E40="","",②選手情報入力!C48)</f>
        <v/>
      </c>
      <c r="G40" t="str">
        <f>IF(E40="","",ASC(②選手情報入力!D48))</f>
        <v/>
      </c>
      <c r="H40" t="str">
        <f t="shared" si="0"/>
        <v/>
      </c>
      <c r="I40" t="str">
        <f>IF(E40="","",IF(②選手情報入力!F48="男",1,2))</f>
        <v/>
      </c>
      <c r="J40" t="str">
        <f>IF(E40="","",IF(②選手情報入力!G48="","",②選手情報入力!G48))</f>
        <v/>
      </c>
      <c r="L40" t="str">
        <f t="shared" si="1"/>
        <v/>
      </c>
      <c r="M40" t="str">
        <f t="shared" si="2"/>
        <v/>
      </c>
      <c r="O40" t="str">
        <f>IF(E40="","",IF(②選手情報入力!H48="","",IF(I40=1,VLOOKUP(②選手情報入力!H48,種目情報!$A$4:$B$21,2,FALSE),VLOOKUP(②選手情報入力!H48,種目情報!$E$4:$F$20,2,FALSE))))</f>
        <v/>
      </c>
      <c r="P40" t="str">
        <f>IF(E40="","",IF(②選手情報入力!I48="","",②選手情報入力!I48))</f>
        <v/>
      </c>
      <c r="Q40" s="37" t="str">
        <f>IF(E40="","",IF(②選手情報入力!H48="","",0))</f>
        <v/>
      </c>
      <c r="R40" t="str">
        <f>IF(E40="","",IF(②選手情報入力!H48="","",IF(I40=1,VLOOKUP(②選手情報入力!H48,種目情報!$A$4:$C$21,3,FALSE),VLOOKUP(②選手情報入力!H48,種目情報!$E$4:$G$20,3,FALSE))))</f>
        <v/>
      </c>
      <c r="S40" t="str">
        <f>IF(E40="","",IF(②選手情報入力!J48="","",IF(I40=1,VLOOKUP(②選手情報入力!J48,種目情報!$A$4:$B$21,2,FALSE),VLOOKUP(②選手情報入力!J48,種目情報!$E$4:$F$20,2,FALSE))))</f>
        <v/>
      </c>
      <c r="T40" t="str">
        <f>IF(E40="","",IF(②選手情報入力!K48="","",②選手情報入力!K48))</f>
        <v/>
      </c>
      <c r="U40" s="37" t="str">
        <f>IF(E40="","",IF(②選手情報入力!J48="","",0))</f>
        <v/>
      </c>
      <c r="V40" t="str">
        <f>IF(E40="","",IF(②選手情報入力!J48="","",IF(I40=1,VLOOKUP(②選手情報入力!J48,種目情報!$A$4:$C$21,3,FALSE),VLOOKUP(②選手情報入力!J48,種目情報!$E$4:$G$20,3,FALSE))))</f>
        <v/>
      </c>
      <c r="W40" t="str">
        <f>IF(E40="","",IF(②選手情報入力!L48="","",IF(I40=1,VLOOKUP(②選手情報入力!L48,種目情報!$A$4:$B$21,2,FALSE),VLOOKUP(②選手情報入力!L48,種目情報!$E$4:$F$20,2,FALSE))))</f>
        <v/>
      </c>
      <c r="X40" t="str">
        <f>IF(E40="","",IF(②選手情報入力!M48="","",②選手情報入力!M48))</f>
        <v/>
      </c>
      <c r="Y40" s="37" t="str">
        <f>IF(E40="","",IF(②選手情報入力!L48="","",0))</f>
        <v/>
      </c>
      <c r="Z40" t="str">
        <f>IF(E40="","",IF(②選手情報入力!L48="","",IF(I40=1,VLOOKUP(②選手情報入力!L48,種目情報!$A$4:$C$21,3,FALSE),VLOOKUP(②選手情報入力!L48,種目情報!$E$4:$G$20,3,FALSE))))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IF(E41="","",I41*1000000+①団体情報入力!$D$4*1000+②選手情報入力!A49)</f>
        <v/>
      </c>
      <c r="B41" t="str">
        <f>IF(E41="","",①団体情報入力!$D$4)</f>
        <v/>
      </c>
      <c r="D41" t="str">
        <f>IF(②選手情報入力!B49="","",LEFT(②選手情報入力!B49,1))</f>
        <v/>
      </c>
      <c r="E41" t="str">
        <f>IF(②選手情報入力!B49="","",REPLACE(②選手情報入力!B49,1,1,""))</f>
        <v/>
      </c>
      <c r="F41" t="str">
        <f>IF(E41="","",②選手情報入力!C49)</f>
        <v/>
      </c>
      <c r="G41" t="str">
        <f>IF(E41="","",ASC(②選手情報入力!D49))</f>
        <v/>
      </c>
      <c r="H41" t="str">
        <f t="shared" si="0"/>
        <v/>
      </c>
      <c r="I41" t="str">
        <f>IF(E41="","",IF(②選手情報入力!F49="男",1,2))</f>
        <v/>
      </c>
      <c r="J41" t="str">
        <f>IF(E41="","",IF(②選手情報入力!G49="","",②選手情報入力!G49))</f>
        <v/>
      </c>
      <c r="L41" t="str">
        <f t="shared" si="1"/>
        <v/>
      </c>
      <c r="M41" t="str">
        <f t="shared" si="2"/>
        <v/>
      </c>
      <c r="O41" t="str">
        <f>IF(E41="","",IF(②選手情報入力!H49="","",IF(I41=1,VLOOKUP(②選手情報入力!H49,種目情報!$A$4:$B$21,2,FALSE),VLOOKUP(②選手情報入力!H49,種目情報!$E$4:$F$20,2,FALSE))))</f>
        <v/>
      </c>
      <c r="P41" t="str">
        <f>IF(E41="","",IF(②選手情報入力!I49="","",②選手情報入力!I49))</f>
        <v/>
      </c>
      <c r="Q41" s="37" t="str">
        <f>IF(E41="","",IF(②選手情報入力!H49="","",0))</f>
        <v/>
      </c>
      <c r="R41" t="str">
        <f>IF(E41="","",IF(②選手情報入力!H49="","",IF(I41=1,VLOOKUP(②選手情報入力!H49,種目情報!$A$4:$C$21,3,FALSE),VLOOKUP(②選手情報入力!H49,種目情報!$E$4:$G$20,3,FALSE))))</f>
        <v/>
      </c>
      <c r="S41" t="str">
        <f>IF(E41="","",IF(②選手情報入力!J49="","",IF(I41=1,VLOOKUP(②選手情報入力!J49,種目情報!$A$4:$B$21,2,FALSE),VLOOKUP(②選手情報入力!J49,種目情報!$E$4:$F$20,2,FALSE))))</f>
        <v/>
      </c>
      <c r="T41" t="str">
        <f>IF(E41="","",IF(②選手情報入力!K49="","",②選手情報入力!K49))</f>
        <v/>
      </c>
      <c r="U41" s="37" t="str">
        <f>IF(E41="","",IF(②選手情報入力!J49="","",0))</f>
        <v/>
      </c>
      <c r="V41" t="str">
        <f>IF(E41="","",IF(②選手情報入力!J49="","",IF(I41=1,VLOOKUP(②選手情報入力!J49,種目情報!$A$4:$C$21,3,FALSE),VLOOKUP(②選手情報入力!J49,種目情報!$E$4:$G$20,3,FALSE))))</f>
        <v/>
      </c>
      <c r="W41" t="str">
        <f>IF(E41="","",IF(②選手情報入力!L49="","",IF(I41=1,VLOOKUP(②選手情報入力!L49,種目情報!$A$4:$B$21,2,FALSE),VLOOKUP(②選手情報入力!L49,種目情報!$E$4:$F$20,2,FALSE))))</f>
        <v/>
      </c>
      <c r="X41" t="str">
        <f>IF(E41="","",IF(②選手情報入力!M49="","",②選手情報入力!M49))</f>
        <v/>
      </c>
      <c r="Y41" s="37" t="str">
        <f>IF(E41="","",IF(②選手情報入力!L49="","",0))</f>
        <v/>
      </c>
      <c r="Z41" t="str">
        <f>IF(E41="","",IF(②選手情報入力!L49="","",IF(I41=1,VLOOKUP(②選手情報入力!L49,種目情報!$A$4:$C$21,3,FALSE),VLOOKUP(②選手情報入力!L49,種目情報!$E$4:$G$20,3,FALSE))))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IF(E42="","",I42*1000000+①団体情報入力!$D$4*1000+②選手情報入力!A50)</f>
        <v/>
      </c>
      <c r="B42" t="str">
        <f>IF(E42="","",①団体情報入力!$D$4)</f>
        <v/>
      </c>
      <c r="D42" t="str">
        <f>IF(②選手情報入力!B50="","",LEFT(②選手情報入力!B50,1))</f>
        <v/>
      </c>
      <c r="E42" t="str">
        <f>IF(②選手情報入力!B50="","",REPLACE(②選手情報入力!B50,1,1,""))</f>
        <v/>
      </c>
      <c r="F42" t="str">
        <f>IF(E42="","",②選手情報入力!C50)</f>
        <v/>
      </c>
      <c r="G42" t="str">
        <f>IF(E42="","",ASC(②選手情報入力!D50))</f>
        <v/>
      </c>
      <c r="H42" t="str">
        <f t="shared" si="0"/>
        <v/>
      </c>
      <c r="I42" t="str">
        <f>IF(E42="","",IF(②選手情報入力!F50="男",1,2))</f>
        <v/>
      </c>
      <c r="J42" t="str">
        <f>IF(E42="","",IF(②選手情報入力!G50="","",②選手情報入力!G50))</f>
        <v/>
      </c>
      <c r="L42" t="str">
        <f t="shared" si="1"/>
        <v/>
      </c>
      <c r="M42" t="str">
        <f t="shared" si="2"/>
        <v/>
      </c>
      <c r="O42" t="str">
        <f>IF(E42="","",IF(②選手情報入力!H50="","",IF(I42=1,VLOOKUP(②選手情報入力!H50,種目情報!$A$4:$B$21,2,FALSE),VLOOKUP(②選手情報入力!H50,種目情報!$E$4:$F$20,2,FALSE))))</f>
        <v/>
      </c>
      <c r="P42" t="str">
        <f>IF(E42="","",IF(②選手情報入力!I50="","",②選手情報入力!I50))</f>
        <v/>
      </c>
      <c r="Q42" s="37" t="str">
        <f>IF(E42="","",IF(②選手情報入力!H50="","",0))</f>
        <v/>
      </c>
      <c r="R42" t="str">
        <f>IF(E42="","",IF(②選手情報入力!H50="","",IF(I42=1,VLOOKUP(②選手情報入力!H50,種目情報!$A$4:$C$21,3,FALSE),VLOOKUP(②選手情報入力!H50,種目情報!$E$4:$G$20,3,FALSE))))</f>
        <v/>
      </c>
      <c r="S42" t="str">
        <f>IF(E42="","",IF(②選手情報入力!J50="","",IF(I42=1,VLOOKUP(②選手情報入力!J50,種目情報!$A$4:$B$21,2,FALSE),VLOOKUP(②選手情報入力!J50,種目情報!$E$4:$F$20,2,FALSE))))</f>
        <v/>
      </c>
      <c r="T42" t="str">
        <f>IF(E42="","",IF(②選手情報入力!K50="","",②選手情報入力!K50))</f>
        <v/>
      </c>
      <c r="U42" s="37" t="str">
        <f>IF(E42="","",IF(②選手情報入力!J50="","",0))</f>
        <v/>
      </c>
      <c r="V42" t="str">
        <f>IF(E42="","",IF(②選手情報入力!J50="","",IF(I42=1,VLOOKUP(②選手情報入力!J50,種目情報!$A$4:$C$21,3,FALSE),VLOOKUP(②選手情報入力!J50,種目情報!$E$4:$G$20,3,FALSE))))</f>
        <v/>
      </c>
      <c r="W42" t="str">
        <f>IF(E42="","",IF(②選手情報入力!L50="","",IF(I42=1,VLOOKUP(②選手情報入力!L50,種目情報!$A$4:$B$21,2,FALSE),VLOOKUP(②選手情報入力!L50,種目情報!$E$4:$F$20,2,FALSE))))</f>
        <v/>
      </c>
      <c r="X42" t="str">
        <f>IF(E42="","",IF(②選手情報入力!M50="","",②選手情報入力!M50))</f>
        <v/>
      </c>
      <c r="Y42" s="37" t="str">
        <f>IF(E42="","",IF(②選手情報入力!L50="","",0))</f>
        <v/>
      </c>
      <c r="Z42" t="str">
        <f>IF(E42="","",IF(②選手情報入力!L50="","",IF(I42=1,VLOOKUP(②選手情報入力!L50,種目情報!$A$4:$C$21,3,FALSE),VLOOKUP(②選手情報入力!L50,種目情報!$E$4:$G$20,3,FALSE))))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IF(E43="","",I43*1000000+①団体情報入力!$D$4*1000+②選手情報入力!A51)</f>
        <v/>
      </c>
      <c r="B43" t="str">
        <f>IF(E43="","",①団体情報入力!$D$4)</f>
        <v/>
      </c>
      <c r="D43" t="str">
        <f>IF(②選手情報入力!B51="","",LEFT(②選手情報入力!B51,1))</f>
        <v/>
      </c>
      <c r="E43" t="str">
        <f>IF(②選手情報入力!B51="","",REPLACE(②選手情報入力!B51,1,1,""))</f>
        <v/>
      </c>
      <c r="F43" t="str">
        <f>IF(E43="","",②選手情報入力!C51)</f>
        <v/>
      </c>
      <c r="G43" t="str">
        <f>IF(E43="","",ASC(②選手情報入力!D51))</f>
        <v/>
      </c>
      <c r="H43" t="str">
        <f t="shared" si="0"/>
        <v/>
      </c>
      <c r="I43" t="str">
        <f>IF(E43="","",IF(②選手情報入力!F51="男",1,2))</f>
        <v/>
      </c>
      <c r="J43" t="str">
        <f>IF(E43="","",IF(②選手情報入力!G51="","",②選手情報入力!G51))</f>
        <v/>
      </c>
      <c r="L43" t="str">
        <f t="shared" si="1"/>
        <v/>
      </c>
      <c r="M43" t="str">
        <f t="shared" si="2"/>
        <v/>
      </c>
      <c r="O43" t="str">
        <f>IF(E43="","",IF(②選手情報入力!H51="","",IF(I43=1,VLOOKUP(②選手情報入力!H51,種目情報!$A$4:$B$21,2,FALSE),VLOOKUP(②選手情報入力!H51,種目情報!$E$4:$F$20,2,FALSE))))</f>
        <v/>
      </c>
      <c r="P43" t="str">
        <f>IF(E43="","",IF(②選手情報入力!I51="","",②選手情報入力!I51))</f>
        <v/>
      </c>
      <c r="Q43" s="37" t="str">
        <f>IF(E43="","",IF(②選手情報入力!H51="","",0))</f>
        <v/>
      </c>
      <c r="R43" t="str">
        <f>IF(E43="","",IF(②選手情報入力!H51="","",IF(I43=1,VLOOKUP(②選手情報入力!H51,種目情報!$A$4:$C$21,3,FALSE),VLOOKUP(②選手情報入力!H51,種目情報!$E$4:$G$20,3,FALSE))))</f>
        <v/>
      </c>
      <c r="S43" t="str">
        <f>IF(E43="","",IF(②選手情報入力!J51="","",IF(I43=1,VLOOKUP(②選手情報入力!J51,種目情報!$A$4:$B$21,2,FALSE),VLOOKUP(②選手情報入力!J51,種目情報!$E$4:$F$20,2,FALSE))))</f>
        <v/>
      </c>
      <c r="T43" t="str">
        <f>IF(E43="","",IF(②選手情報入力!K51="","",②選手情報入力!K51))</f>
        <v/>
      </c>
      <c r="U43" s="37" t="str">
        <f>IF(E43="","",IF(②選手情報入力!J51="","",0))</f>
        <v/>
      </c>
      <c r="V43" t="str">
        <f>IF(E43="","",IF(②選手情報入力!J51="","",IF(I43=1,VLOOKUP(②選手情報入力!J51,種目情報!$A$4:$C$21,3,FALSE),VLOOKUP(②選手情報入力!J51,種目情報!$E$4:$G$20,3,FALSE))))</f>
        <v/>
      </c>
      <c r="W43" t="str">
        <f>IF(E43="","",IF(②選手情報入力!L51="","",IF(I43=1,VLOOKUP(②選手情報入力!L51,種目情報!$A$4:$B$21,2,FALSE),VLOOKUP(②選手情報入力!L51,種目情報!$E$4:$F$20,2,FALSE))))</f>
        <v/>
      </c>
      <c r="X43" t="str">
        <f>IF(E43="","",IF(②選手情報入力!M51="","",②選手情報入力!M51))</f>
        <v/>
      </c>
      <c r="Y43" s="37" t="str">
        <f>IF(E43="","",IF(②選手情報入力!L51="","",0))</f>
        <v/>
      </c>
      <c r="Z43" t="str">
        <f>IF(E43="","",IF(②選手情報入力!L51="","",IF(I43=1,VLOOKUP(②選手情報入力!L51,種目情報!$A$4:$C$21,3,FALSE),VLOOKUP(②選手情報入力!L51,種目情報!$E$4:$G$20,3,FALSE))))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IF(E44="","",I44*1000000+①団体情報入力!$D$4*1000+②選手情報入力!A52)</f>
        <v/>
      </c>
      <c r="B44" t="str">
        <f>IF(E44="","",①団体情報入力!$D$4)</f>
        <v/>
      </c>
      <c r="D44" t="str">
        <f>IF(②選手情報入力!B52="","",LEFT(②選手情報入力!B52,1))</f>
        <v/>
      </c>
      <c r="E44" t="str">
        <f>IF(②選手情報入力!B52="","",REPLACE(②選手情報入力!B52,1,1,""))</f>
        <v/>
      </c>
      <c r="F44" t="str">
        <f>IF(E44="","",②選手情報入力!C52)</f>
        <v/>
      </c>
      <c r="G44" t="str">
        <f>IF(E44="","",ASC(②選手情報入力!D52))</f>
        <v/>
      </c>
      <c r="H44" t="str">
        <f t="shared" si="0"/>
        <v/>
      </c>
      <c r="I44" t="str">
        <f>IF(E44="","",IF(②選手情報入力!F52="男",1,2))</f>
        <v/>
      </c>
      <c r="J44" t="str">
        <f>IF(E44="","",IF(②選手情報入力!G52="","",②選手情報入力!G52))</f>
        <v/>
      </c>
      <c r="L44" t="str">
        <f t="shared" si="1"/>
        <v/>
      </c>
      <c r="M44" t="str">
        <f t="shared" si="2"/>
        <v/>
      </c>
      <c r="O44" t="str">
        <f>IF(E44="","",IF(②選手情報入力!H52="","",IF(I44=1,VLOOKUP(②選手情報入力!H52,種目情報!$A$4:$B$21,2,FALSE),VLOOKUP(②選手情報入力!H52,種目情報!$E$4:$F$20,2,FALSE))))</f>
        <v/>
      </c>
      <c r="P44" t="str">
        <f>IF(E44="","",IF(②選手情報入力!I52="","",②選手情報入力!I52))</f>
        <v/>
      </c>
      <c r="Q44" s="37" t="str">
        <f>IF(E44="","",IF(②選手情報入力!H52="","",0))</f>
        <v/>
      </c>
      <c r="R44" t="str">
        <f>IF(E44="","",IF(②選手情報入力!H52="","",IF(I44=1,VLOOKUP(②選手情報入力!H52,種目情報!$A$4:$C$21,3,FALSE),VLOOKUP(②選手情報入力!H52,種目情報!$E$4:$G$20,3,FALSE))))</f>
        <v/>
      </c>
      <c r="S44" t="str">
        <f>IF(E44="","",IF(②選手情報入力!J52="","",IF(I44=1,VLOOKUP(②選手情報入力!J52,種目情報!$A$4:$B$21,2,FALSE),VLOOKUP(②選手情報入力!J52,種目情報!$E$4:$F$20,2,FALSE))))</f>
        <v/>
      </c>
      <c r="T44" t="str">
        <f>IF(E44="","",IF(②選手情報入力!K52="","",②選手情報入力!K52))</f>
        <v/>
      </c>
      <c r="U44" s="37" t="str">
        <f>IF(E44="","",IF(②選手情報入力!J52="","",0))</f>
        <v/>
      </c>
      <c r="V44" t="str">
        <f>IF(E44="","",IF(②選手情報入力!J52="","",IF(I44=1,VLOOKUP(②選手情報入力!J52,種目情報!$A$4:$C$21,3,FALSE),VLOOKUP(②選手情報入力!J52,種目情報!$E$4:$G$20,3,FALSE))))</f>
        <v/>
      </c>
      <c r="W44" t="str">
        <f>IF(E44="","",IF(②選手情報入力!L52="","",IF(I44=1,VLOOKUP(②選手情報入力!L52,種目情報!$A$4:$B$21,2,FALSE),VLOOKUP(②選手情報入力!L52,種目情報!$E$4:$F$20,2,FALSE))))</f>
        <v/>
      </c>
      <c r="X44" t="str">
        <f>IF(E44="","",IF(②選手情報入力!M52="","",②選手情報入力!M52))</f>
        <v/>
      </c>
      <c r="Y44" s="37" t="str">
        <f>IF(E44="","",IF(②選手情報入力!L52="","",0))</f>
        <v/>
      </c>
      <c r="Z44" t="str">
        <f>IF(E44="","",IF(②選手情報入力!L52="","",IF(I44=1,VLOOKUP(②選手情報入力!L52,種目情報!$A$4:$C$21,3,FALSE),VLOOKUP(②選手情報入力!L52,種目情報!$E$4:$G$20,3,FALSE))))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IF(E45="","",I45*1000000+①団体情報入力!$D$4*1000+②選手情報入力!A53)</f>
        <v/>
      </c>
      <c r="B45" t="str">
        <f>IF(E45="","",①団体情報入力!$D$4)</f>
        <v/>
      </c>
      <c r="D45" t="str">
        <f>IF(②選手情報入力!B53="","",LEFT(②選手情報入力!B53,1))</f>
        <v/>
      </c>
      <c r="E45" t="str">
        <f>IF(②選手情報入力!B53="","",REPLACE(②選手情報入力!B53,1,1,""))</f>
        <v/>
      </c>
      <c r="F45" t="str">
        <f>IF(E45="","",②選手情報入力!C53)</f>
        <v/>
      </c>
      <c r="G45" t="str">
        <f>IF(E45="","",ASC(②選手情報入力!D53))</f>
        <v/>
      </c>
      <c r="H45" t="str">
        <f t="shared" si="0"/>
        <v/>
      </c>
      <c r="I45" t="str">
        <f>IF(E45="","",IF(②選手情報入力!F53="男",1,2))</f>
        <v/>
      </c>
      <c r="J45" t="str">
        <f>IF(E45="","",IF(②選手情報入力!G53="","",②選手情報入力!G53))</f>
        <v/>
      </c>
      <c r="L45" t="str">
        <f t="shared" si="1"/>
        <v/>
      </c>
      <c r="M45" t="str">
        <f t="shared" si="2"/>
        <v/>
      </c>
      <c r="O45" t="str">
        <f>IF(E45="","",IF(②選手情報入力!H53="","",IF(I45=1,VLOOKUP(②選手情報入力!H53,種目情報!$A$4:$B$21,2,FALSE),VLOOKUP(②選手情報入力!H53,種目情報!$E$4:$F$20,2,FALSE))))</f>
        <v/>
      </c>
      <c r="P45" t="str">
        <f>IF(E45="","",IF(②選手情報入力!I53="","",②選手情報入力!I53))</f>
        <v/>
      </c>
      <c r="Q45" s="37" t="str">
        <f>IF(E45="","",IF(②選手情報入力!H53="","",0))</f>
        <v/>
      </c>
      <c r="R45" t="str">
        <f>IF(E45="","",IF(②選手情報入力!H53="","",IF(I45=1,VLOOKUP(②選手情報入力!H53,種目情報!$A$4:$C$21,3,FALSE),VLOOKUP(②選手情報入力!H53,種目情報!$E$4:$G$20,3,FALSE))))</f>
        <v/>
      </c>
      <c r="S45" t="str">
        <f>IF(E45="","",IF(②選手情報入力!J53="","",IF(I45=1,VLOOKUP(②選手情報入力!J53,種目情報!$A$4:$B$21,2,FALSE),VLOOKUP(②選手情報入力!J53,種目情報!$E$4:$F$20,2,FALSE))))</f>
        <v/>
      </c>
      <c r="T45" t="str">
        <f>IF(E45="","",IF(②選手情報入力!K53="","",②選手情報入力!K53))</f>
        <v/>
      </c>
      <c r="U45" s="37" t="str">
        <f>IF(E45="","",IF(②選手情報入力!J53="","",0))</f>
        <v/>
      </c>
      <c r="V45" t="str">
        <f>IF(E45="","",IF(②選手情報入力!J53="","",IF(I45=1,VLOOKUP(②選手情報入力!J53,種目情報!$A$4:$C$21,3,FALSE),VLOOKUP(②選手情報入力!J53,種目情報!$E$4:$G$20,3,FALSE))))</f>
        <v/>
      </c>
      <c r="W45" t="str">
        <f>IF(E45="","",IF(②選手情報入力!L53="","",IF(I45=1,VLOOKUP(②選手情報入力!L53,種目情報!$A$4:$B$21,2,FALSE),VLOOKUP(②選手情報入力!L53,種目情報!$E$4:$F$20,2,FALSE))))</f>
        <v/>
      </c>
      <c r="X45" t="str">
        <f>IF(E45="","",IF(②選手情報入力!M53="","",②選手情報入力!M53))</f>
        <v/>
      </c>
      <c r="Y45" s="37" t="str">
        <f>IF(E45="","",IF(②選手情報入力!L53="","",0))</f>
        <v/>
      </c>
      <c r="Z45" t="str">
        <f>IF(E45="","",IF(②選手情報入力!L53="","",IF(I45=1,VLOOKUP(②選手情報入力!L53,種目情報!$A$4:$C$21,3,FALSE),VLOOKUP(②選手情報入力!L53,種目情報!$E$4:$G$20,3,FALSE))))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IF(E46="","",I46*1000000+①団体情報入力!$D$4*1000+②選手情報入力!A54)</f>
        <v/>
      </c>
      <c r="B46" t="str">
        <f>IF(E46="","",①団体情報入力!$D$4)</f>
        <v/>
      </c>
      <c r="D46" t="str">
        <f>IF(②選手情報入力!B54="","",LEFT(②選手情報入力!B54,1))</f>
        <v/>
      </c>
      <c r="E46" t="str">
        <f>IF(②選手情報入力!B54="","",REPLACE(②選手情報入力!B54,1,1,""))</f>
        <v/>
      </c>
      <c r="F46" t="str">
        <f>IF(E46="","",②選手情報入力!C54)</f>
        <v/>
      </c>
      <c r="G46" t="str">
        <f>IF(E46="","",ASC(②選手情報入力!D54))</f>
        <v/>
      </c>
      <c r="H46" t="str">
        <f t="shared" si="0"/>
        <v/>
      </c>
      <c r="I46" t="str">
        <f>IF(E46="","",IF(②選手情報入力!F54="男",1,2))</f>
        <v/>
      </c>
      <c r="J46" t="str">
        <f>IF(E46="","",IF(②選手情報入力!G54="","",②選手情報入力!G54))</f>
        <v/>
      </c>
      <c r="L46" t="str">
        <f t="shared" si="1"/>
        <v/>
      </c>
      <c r="M46" t="str">
        <f t="shared" si="2"/>
        <v/>
      </c>
      <c r="O46" t="str">
        <f>IF(E46="","",IF(②選手情報入力!H54="","",IF(I46=1,VLOOKUP(②選手情報入力!H54,種目情報!$A$4:$B$21,2,FALSE),VLOOKUP(②選手情報入力!H54,種目情報!$E$4:$F$20,2,FALSE))))</f>
        <v/>
      </c>
      <c r="P46" t="str">
        <f>IF(E46="","",IF(②選手情報入力!I54="","",②選手情報入力!I54))</f>
        <v/>
      </c>
      <c r="Q46" s="37" t="str">
        <f>IF(E46="","",IF(②選手情報入力!H54="","",0))</f>
        <v/>
      </c>
      <c r="R46" t="str">
        <f>IF(E46="","",IF(②選手情報入力!H54="","",IF(I46=1,VLOOKUP(②選手情報入力!H54,種目情報!$A$4:$C$21,3,FALSE),VLOOKUP(②選手情報入力!H54,種目情報!$E$4:$G$20,3,FALSE))))</f>
        <v/>
      </c>
      <c r="S46" t="str">
        <f>IF(E46="","",IF(②選手情報入力!J54="","",IF(I46=1,VLOOKUP(②選手情報入力!J54,種目情報!$A$4:$B$21,2,FALSE),VLOOKUP(②選手情報入力!J54,種目情報!$E$4:$F$20,2,FALSE))))</f>
        <v/>
      </c>
      <c r="T46" t="str">
        <f>IF(E46="","",IF(②選手情報入力!K54="","",②選手情報入力!K54))</f>
        <v/>
      </c>
      <c r="U46" s="37" t="str">
        <f>IF(E46="","",IF(②選手情報入力!J54="","",0))</f>
        <v/>
      </c>
      <c r="V46" t="str">
        <f>IF(E46="","",IF(②選手情報入力!J54="","",IF(I46=1,VLOOKUP(②選手情報入力!J54,種目情報!$A$4:$C$21,3,FALSE),VLOOKUP(②選手情報入力!J54,種目情報!$E$4:$G$20,3,FALSE))))</f>
        <v/>
      </c>
      <c r="W46" t="str">
        <f>IF(E46="","",IF(②選手情報入力!L54="","",IF(I46=1,VLOOKUP(②選手情報入力!L54,種目情報!$A$4:$B$21,2,FALSE),VLOOKUP(②選手情報入力!L54,種目情報!$E$4:$F$20,2,FALSE))))</f>
        <v/>
      </c>
      <c r="X46" t="str">
        <f>IF(E46="","",IF(②選手情報入力!M54="","",②選手情報入力!M54))</f>
        <v/>
      </c>
      <c r="Y46" s="37" t="str">
        <f>IF(E46="","",IF(②選手情報入力!L54="","",0))</f>
        <v/>
      </c>
      <c r="Z46" t="str">
        <f>IF(E46="","",IF(②選手情報入力!L54="","",IF(I46=1,VLOOKUP(②選手情報入力!L54,種目情報!$A$4:$C$21,3,FALSE),VLOOKUP(②選手情報入力!L54,種目情報!$E$4:$G$20,3,FALSE))))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IF(E47="","",I47*1000000+①団体情報入力!$D$4*1000+②選手情報入力!A55)</f>
        <v/>
      </c>
      <c r="B47" t="str">
        <f>IF(E47="","",①団体情報入力!$D$4)</f>
        <v/>
      </c>
      <c r="D47" t="str">
        <f>IF(②選手情報入力!B55="","",LEFT(②選手情報入力!B55,1))</f>
        <v/>
      </c>
      <c r="E47" t="str">
        <f>IF(②選手情報入力!B55="","",REPLACE(②選手情報入力!B55,1,1,""))</f>
        <v/>
      </c>
      <c r="F47" t="str">
        <f>IF(E47="","",②選手情報入力!C55)</f>
        <v/>
      </c>
      <c r="G47" t="str">
        <f>IF(E47="","",ASC(②選手情報入力!D55))</f>
        <v/>
      </c>
      <c r="H47" t="str">
        <f t="shared" si="0"/>
        <v/>
      </c>
      <c r="I47" t="str">
        <f>IF(E47="","",IF(②選手情報入力!F55="男",1,2))</f>
        <v/>
      </c>
      <c r="J47" t="str">
        <f>IF(E47="","",IF(②選手情報入力!G55="","",②選手情報入力!G55))</f>
        <v/>
      </c>
      <c r="L47" t="str">
        <f t="shared" si="1"/>
        <v/>
      </c>
      <c r="M47" t="str">
        <f t="shared" si="2"/>
        <v/>
      </c>
      <c r="O47" t="str">
        <f>IF(E47="","",IF(②選手情報入力!H55="","",IF(I47=1,VLOOKUP(②選手情報入力!H55,種目情報!$A$4:$B$21,2,FALSE),VLOOKUP(②選手情報入力!H55,種目情報!$E$4:$F$20,2,FALSE))))</f>
        <v/>
      </c>
      <c r="P47" t="str">
        <f>IF(E47="","",IF(②選手情報入力!I55="","",②選手情報入力!I55))</f>
        <v/>
      </c>
      <c r="Q47" s="37" t="str">
        <f>IF(E47="","",IF(②選手情報入力!H55="","",0))</f>
        <v/>
      </c>
      <c r="R47" t="str">
        <f>IF(E47="","",IF(②選手情報入力!H55="","",IF(I47=1,VLOOKUP(②選手情報入力!H55,種目情報!$A$4:$C$21,3,FALSE),VLOOKUP(②選手情報入力!H55,種目情報!$E$4:$G$20,3,FALSE))))</f>
        <v/>
      </c>
      <c r="S47" t="str">
        <f>IF(E47="","",IF(②選手情報入力!J55="","",IF(I47=1,VLOOKUP(②選手情報入力!J55,種目情報!$A$4:$B$21,2,FALSE),VLOOKUP(②選手情報入力!J55,種目情報!$E$4:$F$20,2,FALSE))))</f>
        <v/>
      </c>
      <c r="T47" t="str">
        <f>IF(E47="","",IF(②選手情報入力!K55="","",②選手情報入力!K55))</f>
        <v/>
      </c>
      <c r="U47" s="37" t="str">
        <f>IF(E47="","",IF(②選手情報入力!J55="","",0))</f>
        <v/>
      </c>
      <c r="V47" t="str">
        <f>IF(E47="","",IF(②選手情報入力!J55="","",IF(I47=1,VLOOKUP(②選手情報入力!J55,種目情報!$A$4:$C$21,3,FALSE),VLOOKUP(②選手情報入力!J55,種目情報!$E$4:$G$20,3,FALSE))))</f>
        <v/>
      </c>
      <c r="W47" t="str">
        <f>IF(E47="","",IF(②選手情報入力!L55="","",IF(I47=1,VLOOKUP(②選手情報入力!L55,種目情報!$A$4:$B$21,2,FALSE),VLOOKUP(②選手情報入力!L55,種目情報!$E$4:$F$20,2,FALSE))))</f>
        <v/>
      </c>
      <c r="X47" t="str">
        <f>IF(E47="","",IF(②選手情報入力!M55="","",②選手情報入力!M55))</f>
        <v/>
      </c>
      <c r="Y47" s="37" t="str">
        <f>IF(E47="","",IF(②選手情報入力!L55="","",0))</f>
        <v/>
      </c>
      <c r="Z47" t="str">
        <f>IF(E47="","",IF(②選手情報入力!L55="","",IF(I47=1,VLOOKUP(②選手情報入力!L55,種目情報!$A$4:$C$21,3,FALSE),VLOOKUP(②選手情報入力!L55,種目情報!$E$4:$G$20,3,FALSE))))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IF(E48="","",I48*1000000+①団体情報入力!$D$4*1000+②選手情報入力!A56)</f>
        <v/>
      </c>
      <c r="B48" t="str">
        <f>IF(E48="","",①団体情報入力!$D$4)</f>
        <v/>
      </c>
      <c r="D48" t="str">
        <f>IF(②選手情報入力!B56="","",LEFT(②選手情報入力!B56,1))</f>
        <v/>
      </c>
      <c r="E48" t="str">
        <f>IF(②選手情報入力!B56="","",REPLACE(②選手情報入力!B56,1,1,""))</f>
        <v/>
      </c>
      <c r="F48" t="str">
        <f>IF(E48="","",②選手情報入力!C56)</f>
        <v/>
      </c>
      <c r="G48" t="str">
        <f>IF(E48="","",ASC(②選手情報入力!D56))</f>
        <v/>
      </c>
      <c r="H48" t="str">
        <f t="shared" si="0"/>
        <v/>
      </c>
      <c r="I48" t="str">
        <f>IF(E48="","",IF(②選手情報入力!F56="男",1,2))</f>
        <v/>
      </c>
      <c r="J48" t="str">
        <f>IF(E48="","",IF(②選手情報入力!G56="","",②選手情報入力!G56))</f>
        <v/>
      </c>
      <c r="L48" t="str">
        <f t="shared" si="1"/>
        <v/>
      </c>
      <c r="M48" t="str">
        <f t="shared" si="2"/>
        <v/>
      </c>
      <c r="O48" t="str">
        <f>IF(E48="","",IF(②選手情報入力!H56="","",IF(I48=1,VLOOKUP(②選手情報入力!H56,種目情報!$A$4:$B$21,2,FALSE),VLOOKUP(②選手情報入力!H56,種目情報!$E$4:$F$20,2,FALSE))))</f>
        <v/>
      </c>
      <c r="P48" t="str">
        <f>IF(E48="","",IF(②選手情報入力!I56="","",②選手情報入力!I56))</f>
        <v/>
      </c>
      <c r="Q48" s="37" t="str">
        <f>IF(E48="","",IF(②選手情報入力!H56="","",0))</f>
        <v/>
      </c>
      <c r="R48" t="str">
        <f>IF(E48="","",IF(②選手情報入力!H56="","",IF(I48=1,VLOOKUP(②選手情報入力!H56,種目情報!$A$4:$C$21,3,FALSE),VLOOKUP(②選手情報入力!H56,種目情報!$E$4:$G$20,3,FALSE))))</f>
        <v/>
      </c>
      <c r="S48" t="str">
        <f>IF(E48="","",IF(②選手情報入力!J56="","",IF(I48=1,VLOOKUP(②選手情報入力!J56,種目情報!$A$4:$B$21,2,FALSE),VLOOKUP(②選手情報入力!J56,種目情報!$E$4:$F$20,2,FALSE))))</f>
        <v/>
      </c>
      <c r="T48" t="str">
        <f>IF(E48="","",IF(②選手情報入力!K56="","",②選手情報入力!K56))</f>
        <v/>
      </c>
      <c r="U48" s="37" t="str">
        <f>IF(E48="","",IF(②選手情報入力!J56="","",0))</f>
        <v/>
      </c>
      <c r="V48" t="str">
        <f>IF(E48="","",IF(②選手情報入力!J56="","",IF(I48=1,VLOOKUP(②選手情報入力!J56,種目情報!$A$4:$C$21,3,FALSE),VLOOKUP(②選手情報入力!J56,種目情報!$E$4:$G$20,3,FALSE))))</f>
        <v/>
      </c>
      <c r="W48" t="str">
        <f>IF(E48="","",IF(②選手情報入力!L56="","",IF(I48=1,VLOOKUP(②選手情報入力!L56,種目情報!$A$4:$B$21,2,FALSE),VLOOKUP(②選手情報入力!L56,種目情報!$E$4:$F$20,2,FALSE))))</f>
        <v/>
      </c>
      <c r="X48" t="str">
        <f>IF(E48="","",IF(②選手情報入力!M56="","",②選手情報入力!M56))</f>
        <v/>
      </c>
      <c r="Y48" s="37" t="str">
        <f>IF(E48="","",IF(②選手情報入力!L56="","",0))</f>
        <v/>
      </c>
      <c r="Z48" t="str">
        <f>IF(E48="","",IF(②選手情報入力!L56="","",IF(I48=1,VLOOKUP(②選手情報入力!L56,種目情報!$A$4:$C$21,3,FALSE),VLOOKUP(②選手情報入力!L56,種目情報!$E$4:$G$20,3,FALSE))))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IF(E49="","",I49*1000000+①団体情報入力!$D$4*1000+②選手情報入力!A57)</f>
        <v/>
      </c>
      <c r="B49" t="str">
        <f>IF(E49="","",①団体情報入力!$D$4)</f>
        <v/>
      </c>
      <c r="D49" t="str">
        <f>IF(②選手情報入力!B57="","",LEFT(②選手情報入力!B57,1))</f>
        <v/>
      </c>
      <c r="E49" t="str">
        <f>IF(②選手情報入力!B57="","",REPLACE(②選手情報入力!B57,1,1,""))</f>
        <v/>
      </c>
      <c r="F49" t="str">
        <f>IF(E49="","",②選手情報入力!C57)</f>
        <v/>
      </c>
      <c r="G49" t="str">
        <f>IF(E49="","",ASC(②選手情報入力!D57))</f>
        <v/>
      </c>
      <c r="H49" t="str">
        <f t="shared" si="0"/>
        <v/>
      </c>
      <c r="I49" t="str">
        <f>IF(E49="","",IF(②選手情報入力!F57="男",1,2))</f>
        <v/>
      </c>
      <c r="J49" t="str">
        <f>IF(E49="","",IF(②選手情報入力!G57="","",②選手情報入力!G57))</f>
        <v/>
      </c>
      <c r="L49" t="str">
        <f t="shared" si="1"/>
        <v/>
      </c>
      <c r="M49" t="str">
        <f t="shared" si="2"/>
        <v/>
      </c>
      <c r="O49" t="str">
        <f>IF(E49="","",IF(②選手情報入力!H57="","",IF(I49=1,VLOOKUP(②選手情報入力!H57,種目情報!$A$4:$B$21,2,FALSE),VLOOKUP(②選手情報入力!H57,種目情報!$E$4:$F$20,2,FALSE))))</f>
        <v/>
      </c>
      <c r="P49" t="str">
        <f>IF(E49="","",IF(②選手情報入力!I57="","",②選手情報入力!I57))</f>
        <v/>
      </c>
      <c r="Q49" s="37" t="str">
        <f>IF(E49="","",IF(②選手情報入力!H57="","",0))</f>
        <v/>
      </c>
      <c r="R49" t="str">
        <f>IF(E49="","",IF(②選手情報入力!H57="","",IF(I49=1,VLOOKUP(②選手情報入力!H57,種目情報!$A$4:$C$21,3,FALSE),VLOOKUP(②選手情報入力!H57,種目情報!$E$4:$G$20,3,FALSE))))</f>
        <v/>
      </c>
      <c r="S49" t="str">
        <f>IF(E49="","",IF(②選手情報入力!J57="","",IF(I49=1,VLOOKUP(②選手情報入力!J57,種目情報!$A$4:$B$21,2,FALSE),VLOOKUP(②選手情報入力!J57,種目情報!$E$4:$F$20,2,FALSE))))</f>
        <v/>
      </c>
      <c r="T49" t="str">
        <f>IF(E49="","",IF(②選手情報入力!K57="","",②選手情報入力!K57))</f>
        <v/>
      </c>
      <c r="U49" s="37" t="str">
        <f>IF(E49="","",IF(②選手情報入力!J57="","",0))</f>
        <v/>
      </c>
      <c r="V49" t="str">
        <f>IF(E49="","",IF(②選手情報入力!J57="","",IF(I49=1,VLOOKUP(②選手情報入力!J57,種目情報!$A$4:$C$21,3,FALSE),VLOOKUP(②選手情報入力!J57,種目情報!$E$4:$G$20,3,FALSE))))</f>
        <v/>
      </c>
      <c r="W49" t="str">
        <f>IF(E49="","",IF(②選手情報入力!L57="","",IF(I49=1,VLOOKUP(②選手情報入力!L57,種目情報!$A$4:$B$21,2,FALSE),VLOOKUP(②選手情報入力!L57,種目情報!$E$4:$F$20,2,FALSE))))</f>
        <v/>
      </c>
      <c r="X49" t="str">
        <f>IF(E49="","",IF(②選手情報入力!M57="","",②選手情報入力!M57))</f>
        <v/>
      </c>
      <c r="Y49" s="37" t="str">
        <f>IF(E49="","",IF(②選手情報入力!L57="","",0))</f>
        <v/>
      </c>
      <c r="Z49" t="str">
        <f>IF(E49="","",IF(②選手情報入力!L57="","",IF(I49=1,VLOOKUP(②選手情報入力!L57,種目情報!$A$4:$C$21,3,FALSE),VLOOKUP(②選手情報入力!L57,種目情報!$E$4:$G$20,3,FALSE))))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IF(E50="","",I50*1000000+①団体情報入力!$D$4*1000+②選手情報入力!A58)</f>
        <v/>
      </c>
      <c r="B50" t="str">
        <f>IF(E50="","",①団体情報入力!$D$4)</f>
        <v/>
      </c>
      <c r="D50" t="str">
        <f>IF(②選手情報入力!B58="","",LEFT(②選手情報入力!B58,1))</f>
        <v/>
      </c>
      <c r="E50" t="str">
        <f>IF(②選手情報入力!B58="","",REPLACE(②選手情報入力!B58,1,1,""))</f>
        <v/>
      </c>
      <c r="F50" t="str">
        <f>IF(E50="","",②選手情報入力!C58)</f>
        <v/>
      </c>
      <c r="G50" t="str">
        <f>IF(E50="","",ASC(②選手情報入力!D58))</f>
        <v/>
      </c>
      <c r="H50" t="str">
        <f t="shared" si="0"/>
        <v/>
      </c>
      <c r="I50" t="str">
        <f>IF(E50="","",IF(②選手情報入力!F58="男",1,2))</f>
        <v/>
      </c>
      <c r="J50" t="str">
        <f>IF(E50="","",IF(②選手情報入力!G58="","",②選手情報入力!G58))</f>
        <v/>
      </c>
      <c r="L50" t="str">
        <f t="shared" si="1"/>
        <v/>
      </c>
      <c r="M50" t="str">
        <f t="shared" si="2"/>
        <v/>
      </c>
      <c r="O50" t="str">
        <f>IF(E50="","",IF(②選手情報入力!H58="","",IF(I50=1,VLOOKUP(②選手情報入力!H58,種目情報!$A$4:$B$21,2,FALSE),VLOOKUP(②選手情報入力!H58,種目情報!$E$4:$F$20,2,FALSE))))</f>
        <v/>
      </c>
      <c r="P50" t="str">
        <f>IF(E50="","",IF(②選手情報入力!I58="","",②選手情報入力!I58))</f>
        <v/>
      </c>
      <c r="Q50" s="37" t="str">
        <f>IF(E50="","",IF(②選手情報入力!H58="","",0))</f>
        <v/>
      </c>
      <c r="R50" t="str">
        <f>IF(E50="","",IF(②選手情報入力!H58="","",IF(I50=1,VLOOKUP(②選手情報入力!H58,種目情報!$A$4:$C$21,3,FALSE),VLOOKUP(②選手情報入力!H58,種目情報!$E$4:$G$20,3,FALSE))))</f>
        <v/>
      </c>
      <c r="S50" t="str">
        <f>IF(E50="","",IF(②選手情報入力!J58="","",IF(I50=1,VLOOKUP(②選手情報入力!J58,種目情報!$A$4:$B$21,2,FALSE),VLOOKUP(②選手情報入力!J58,種目情報!$E$4:$F$20,2,FALSE))))</f>
        <v/>
      </c>
      <c r="T50" t="str">
        <f>IF(E50="","",IF(②選手情報入力!K58="","",②選手情報入力!K58))</f>
        <v/>
      </c>
      <c r="U50" s="37" t="str">
        <f>IF(E50="","",IF(②選手情報入力!J58="","",0))</f>
        <v/>
      </c>
      <c r="V50" t="str">
        <f>IF(E50="","",IF(②選手情報入力!J58="","",IF(I50=1,VLOOKUP(②選手情報入力!J58,種目情報!$A$4:$C$21,3,FALSE),VLOOKUP(②選手情報入力!J58,種目情報!$E$4:$G$20,3,FALSE))))</f>
        <v/>
      </c>
      <c r="W50" t="str">
        <f>IF(E50="","",IF(②選手情報入力!L58="","",IF(I50=1,VLOOKUP(②選手情報入力!L58,種目情報!$A$4:$B$21,2,FALSE),VLOOKUP(②選手情報入力!L58,種目情報!$E$4:$F$20,2,FALSE))))</f>
        <v/>
      </c>
      <c r="X50" t="str">
        <f>IF(E50="","",IF(②選手情報入力!M58="","",②選手情報入力!M58))</f>
        <v/>
      </c>
      <c r="Y50" s="37" t="str">
        <f>IF(E50="","",IF(②選手情報入力!L58="","",0))</f>
        <v/>
      </c>
      <c r="Z50" t="str">
        <f>IF(E50="","",IF(②選手情報入力!L58="","",IF(I50=1,VLOOKUP(②選手情報入力!L58,種目情報!$A$4:$C$21,3,FALSE),VLOOKUP(②選手情報入力!L58,種目情報!$E$4:$G$20,3,FALSE))))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IF(E51="","",I51*1000000+①団体情報入力!$D$4*1000+②選手情報入力!A59)</f>
        <v/>
      </c>
      <c r="B51" t="str">
        <f>IF(E51="","",①団体情報入力!$D$4)</f>
        <v/>
      </c>
      <c r="D51" t="str">
        <f>IF(②選手情報入力!B59="","",LEFT(②選手情報入力!B59,1))</f>
        <v/>
      </c>
      <c r="E51" t="str">
        <f>IF(②選手情報入力!B59="","",REPLACE(②選手情報入力!B59,1,1,""))</f>
        <v/>
      </c>
      <c r="F51" t="str">
        <f>IF(E51="","",②選手情報入力!C59)</f>
        <v/>
      </c>
      <c r="G51" t="str">
        <f>IF(E51="","",ASC(②選手情報入力!D59))</f>
        <v/>
      </c>
      <c r="H51" t="str">
        <f t="shared" si="0"/>
        <v/>
      </c>
      <c r="I51" t="str">
        <f>IF(E51="","",IF(②選手情報入力!F59="男",1,2))</f>
        <v/>
      </c>
      <c r="J51" t="str">
        <f>IF(E51="","",IF(②選手情報入力!G59="","",②選手情報入力!G59))</f>
        <v/>
      </c>
      <c r="L51" t="str">
        <f t="shared" si="1"/>
        <v/>
      </c>
      <c r="M51" t="str">
        <f t="shared" si="2"/>
        <v/>
      </c>
      <c r="O51" t="str">
        <f>IF(E51="","",IF(②選手情報入力!H59="","",IF(I51=1,VLOOKUP(②選手情報入力!H59,種目情報!$A$4:$B$21,2,FALSE),VLOOKUP(②選手情報入力!H59,種目情報!$E$4:$F$20,2,FALSE))))</f>
        <v/>
      </c>
      <c r="P51" t="str">
        <f>IF(E51="","",IF(②選手情報入力!I59="","",②選手情報入力!I59))</f>
        <v/>
      </c>
      <c r="Q51" s="37" t="str">
        <f>IF(E51="","",IF(②選手情報入力!H59="","",0))</f>
        <v/>
      </c>
      <c r="R51" t="str">
        <f>IF(E51="","",IF(②選手情報入力!H59="","",IF(I51=1,VLOOKUP(②選手情報入力!H59,種目情報!$A$4:$C$21,3,FALSE),VLOOKUP(②選手情報入力!H59,種目情報!$E$4:$G$20,3,FALSE))))</f>
        <v/>
      </c>
      <c r="S51" t="str">
        <f>IF(E51="","",IF(②選手情報入力!J59="","",IF(I51=1,VLOOKUP(②選手情報入力!J59,種目情報!$A$4:$B$21,2,FALSE),VLOOKUP(②選手情報入力!J59,種目情報!$E$4:$F$20,2,FALSE))))</f>
        <v/>
      </c>
      <c r="T51" t="str">
        <f>IF(E51="","",IF(②選手情報入力!K59="","",②選手情報入力!K59))</f>
        <v/>
      </c>
      <c r="U51" s="37" t="str">
        <f>IF(E51="","",IF(②選手情報入力!J59="","",0))</f>
        <v/>
      </c>
      <c r="V51" t="str">
        <f>IF(E51="","",IF(②選手情報入力!J59="","",IF(I51=1,VLOOKUP(②選手情報入力!J59,種目情報!$A$4:$C$21,3,FALSE),VLOOKUP(②選手情報入力!J59,種目情報!$E$4:$G$20,3,FALSE))))</f>
        <v/>
      </c>
      <c r="W51" t="str">
        <f>IF(E51="","",IF(②選手情報入力!L59="","",IF(I51=1,VLOOKUP(②選手情報入力!L59,種目情報!$A$4:$B$21,2,FALSE),VLOOKUP(②選手情報入力!L59,種目情報!$E$4:$F$20,2,FALSE))))</f>
        <v/>
      </c>
      <c r="X51" t="str">
        <f>IF(E51="","",IF(②選手情報入力!M59="","",②選手情報入力!M59))</f>
        <v/>
      </c>
      <c r="Y51" s="37" t="str">
        <f>IF(E51="","",IF(②選手情報入力!L59="","",0))</f>
        <v/>
      </c>
      <c r="Z51" t="str">
        <f>IF(E51="","",IF(②選手情報入力!L59="","",IF(I51=1,VLOOKUP(②選手情報入力!L59,種目情報!$A$4:$C$21,3,FALSE),VLOOKUP(②選手情報入力!L59,種目情報!$E$4:$G$20,3,FALSE))))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IF(E52="","",I52*1000000+①団体情報入力!$D$4*1000+②選手情報入力!A60)</f>
        <v/>
      </c>
      <c r="B52" t="str">
        <f>IF(E52="","",①団体情報入力!$D$4)</f>
        <v/>
      </c>
      <c r="D52" t="str">
        <f>IF(②選手情報入力!B60="","",LEFT(②選手情報入力!B60,1))</f>
        <v/>
      </c>
      <c r="E52" t="str">
        <f>IF(②選手情報入力!B60="","",REPLACE(②選手情報入力!B60,1,1,""))</f>
        <v/>
      </c>
      <c r="F52" t="str">
        <f>IF(E52="","",②選手情報入力!C60)</f>
        <v/>
      </c>
      <c r="G52" t="str">
        <f>IF(E52="","",ASC(②選手情報入力!D60))</f>
        <v/>
      </c>
      <c r="H52" t="str">
        <f t="shared" si="0"/>
        <v/>
      </c>
      <c r="I52" t="str">
        <f>IF(E52="","",IF(②選手情報入力!F60="男",1,2))</f>
        <v/>
      </c>
      <c r="J52" t="str">
        <f>IF(E52="","",IF(②選手情報入力!G60="","",②選手情報入力!G60))</f>
        <v/>
      </c>
      <c r="L52" t="str">
        <f t="shared" si="1"/>
        <v/>
      </c>
      <c r="M52" t="str">
        <f t="shared" si="2"/>
        <v/>
      </c>
      <c r="O52" t="str">
        <f>IF(E52="","",IF(②選手情報入力!H60="","",IF(I52=1,VLOOKUP(②選手情報入力!H60,種目情報!$A$4:$B$21,2,FALSE),VLOOKUP(②選手情報入力!H60,種目情報!$E$4:$F$20,2,FALSE))))</f>
        <v/>
      </c>
      <c r="P52" t="str">
        <f>IF(E52="","",IF(②選手情報入力!I60="","",②選手情報入力!I60))</f>
        <v/>
      </c>
      <c r="Q52" s="37" t="str">
        <f>IF(E52="","",IF(②選手情報入力!H60="","",0))</f>
        <v/>
      </c>
      <c r="R52" t="str">
        <f>IF(E52="","",IF(②選手情報入力!H60="","",IF(I52=1,VLOOKUP(②選手情報入力!H60,種目情報!$A$4:$C$21,3,FALSE),VLOOKUP(②選手情報入力!H60,種目情報!$E$4:$G$20,3,FALSE))))</f>
        <v/>
      </c>
      <c r="S52" t="str">
        <f>IF(E52="","",IF(②選手情報入力!J60="","",IF(I52=1,VLOOKUP(②選手情報入力!J60,種目情報!$A$4:$B$21,2,FALSE),VLOOKUP(②選手情報入力!J60,種目情報!$E$4:$F$20,2,FALSE))))</f>
        <v/>
      </c>
      <c r="T52" t="str">
        <f>IF(E52="","",IF(②選手情報入力!K60="","",②選手情報入力!K60))</f>
        <v/>
      </c>
      <c r="U52" s="37" t="str">
        <f>IF(E52="","",IF(②選手情報入力!J60="","",0))</f>
        <v/>
      </c>
      <c r="V52" t="str">
        <f>IF(E52="","",IF(②選手情報入力!J60="","",IF(I52=1,VLOOKUP(②選手情報入力!J60,種目情報!$A$4:$C$21,3,FALSE),VLOOKUP(②選手情報入力!J60,種目情報!$E$4:$G$20,3,FALSE))))</f>
        <v/>
      </c>
      <c r="W52" t="str">
        <f>IF(E52="","",IF(②選手情報入力!L60="","",IF(I52=1,VLOOKUP(②選手情報入力!L60,種目情報!$A$4:$B$21,2,FALSE),VLOOKUP(②選手情報入力!L60,種目情報!$E$4:$F$20,2,FALSE))))</f>
        <v/>
      </c>
      <c r="X52" t="str">
        <f>IF(E52="","",IF(②選手情報入力!M60="","",②選手情報入力!M60))</f>
        <v/>
      </c>
      <c r="Y52" s="37" t="str">
        <f>IF(E52="","",IF(②選手情報入力!L60="","",0))</f>
        <v/>
      </c>
      <c r="Z52" t="str">
        <f>IF(E52="","",IF(②選手情報入力!L60="","",IF(I52=1,VLOOKUP(②選手情報入力!L60,種目情報!$A$4:$C$21,3,FALSE),VLOOKUP(②選手情報入力!L60,種目情報!$E$4:$G$20,3,FALSE))))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IF(E53="","",I53*1000000+①団体情報入力!$D$4*1000+②選手情報入力!A61)</f>
        <v/>
      </c>
      <c r="B53" t="str">
        <f>IF(E53="","",①団体情報入力!$D$4)</f>
        <v/>
      </c>
      <c r="D53" t="str">
        <f>IF(②選手情報入力!B61="","",LEFT(②選手情報入力!B61,1))</f>
        <v/>
      </c>
      <c r="E53" t="str">
        <f>IF(②選手情報入力!B61="","",REPLACE(②選手情報入力!B61,1,1,""))</f>
        <v/>
      </c>
      <c r="F53" t="str">
        <f>IF(E53="","",②選手情報入力!C61)</f>
        <v/>
      </c>
      <c r="G53" t="str">
        <f>IF(E53="","",ASC(②選手情報入力!D61))</f>
        <v/>
      </c>
      <c r="H53" t="str">
        <f t="shared" si="0"/>
        <v/>
      </c>
      <c r="I53" t="str">
        <f>IF(E53="","",IF(②選手情報入力!F61="男",1,2))</f>
        <v/>
      </c>
      <c r="J53" t="str">
        <f>IF(E53="","",IF(②選手情報入力!G61="","",②選手情報入力!G61))</f>
        <v/>
      </c>
      <c r="L53" t="str">
        <f t="shared" si="1"/>
        <v/>
      </c>
      <c r="M53" t="str">
        <f t="shared" si="2"/>
        <v/>
      </c>
      <c r="O53" t="str">
        <f>IF(E53="","",IF(②選手情報入力!H61="","",IF(I53=1,VLOOKUP(②選手情報入力!H61,種目情報!$A$4:$B$21,2,FALSE),VLOOKUP(②選手情報入力!H61,種目情報!$E$4:$F$20,2,FALSE))))</f>
        <v/>
      </c>
      <c r="P53" t="str">
        <f>IF(E53="","",IF(②選手情報入力!I61="","",②選手情報入力!I61))</f>
        <v/>
      </c>
      <c r="Q53" s="37" t="str">
        <f>IF(E53="","",IF(②選手情報入力!H61="","",0))</f>
        <v/>
      </c>
      <c r="R53" t="str">
        <f>IF(E53="","",IF(②選手情報入力!H61="","",IF(I53=1,VLOOKUP(②選手情報入力!H61,種目情報!$A$4:$C$21,3,FALSE),VLOOKUP(②選手情報入力!H61,種目情報!$E$4:$G$20,3,FALSE))))</f>
        <v/>
      </c>
      <c r="S53" t="str">
        <f>IF(E53="","",IF(②選手情報入力!J61="","",IF(I53=1,VLOOKUP(②選手情報入力!J61,種目情報!$A$4:$B$21,2,FALSE),VLOOKUP(②選手情報入力!J61,種目情報!$E$4:$F$20,2,FALSE))))</f>
        <v/>
      </c>
      <c r="T53" t="str">
        <f>IF(E53="","",IF(②選手情報入力!K61="","",②選手情報入力!K61))</f>
        <v/>
      </c>
      <c r="U53" s="37" t="str">
        <f>IF(E53="","",IF(②選手情報入力!J61="","",0))</f>
        <v/>
      </c>
      <c r="V53" t="str">
        <f>IF(E53="","",IF(②選手情報入力!J61="","",IF(I53=1,VLOOKUP(②選手情報入力!J61,種目情報!$A$4:$C$21,3,FALSE),VLOOKUP(②選手情報入力!J61,種目情報!$E$4:$G$20,3,FALSE))))</f>
        <v/>
      </c>
      <c r="W53" t="str">
        <f>IF(E53="","",IF(②選手情報入力!L61="","",IF(I53=1,VLOOKUP(②選手情報入力!L61,種目情報!$A$4:$B$21,2,FALSE),VLOOKUP(②選手情報入力!L61,種目情報!$E$4:$F$20,2,FALSE))))</f>
        <v/>
      </c>
      <c r="X53" t="str">
        <f>IF(E53="","",IF(②選手情報入力!M61="","",②選手情報入力!M61))</f>
        <v/>
      </c>
      <c r="Y53" s="37" t="str">
        <f>IF(E53="","",IF(②選手情報入力!L61="","",0))</f>
        <v/>
      </c>
      <c r="Z53" t="str">
        <f>IF(E53="","",IF(②選手情報入力!L61="","",IF(I53=1,VLOOKUP(②選手情報入力!L61,種目情報!$A$4:$C$21,3,FALSE),VLOOKUP(②選手情報入力!L61,種目情報!$E$4:$G$20,3,FALSE))))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IF(E54="","",I54*1000000+①団体情報入力!$D$4*1000+②選手情報入力!A62)</f>
        <v/>
      </c>
      <c r="B54" t="str">
        <f>IF(E54="","",①団体情報入力!$D$4)</f>
        <v/>
      </c>
      <c r="D54" t="str">
        <f>IF(②選手情報入力!B62="","",LEFT(②選手情報入力!B62,1))</f>
        <v/>
      </c>
      <c r="E54" t="str">
        <f>IF(②選手情報入力!B62="","",REPLACE(②選手情報入力!B62,1,1,""))</f>
        <v/>
      </c>
      <c r="F54" t="str">
        <f>IF(E54="","",②選手情報入力!C62)</f>
        <v/>
      </c>
      <c r="G54" t="str">
        <f>IF(E54="","",ASC(②選手情報入力!D62))</f>
        <v/>
      </c>
      <c r="H54" t="str">
        <f t="shared" si="0"/>
        <v/>
      </c>
      <c r="I54" t="str">
        <f>IF(E54="","",IF(②選手情報入力!F62="男",1,2))</f>
        <v/>
      </c>
      <c r="J54" t="str">
        <f>IF(E54="","",IF(②選手情報入力!G62="","",②選手情報入力!G62))</f>
        <v/>
      </c>
      <c r="L54" t="str">
        <f t="shared" si="1"/>
        <v/>
      </c>
      <c r="M54" t="str">
        <f t="shared" si="2"/>
        <v/>
      </c>
      <c r="O54" t="str">
        <f>IF(E54="","",IF(②選手情報入力!H62="","",IF(I54=1,VLOOKUP(②選手情報入力!H62,種目情報!$A$4:$B$21,2,FALSE),VLOOKUP(②選手情報入力!H62,種目情報!$E$4:$F$20,2,FALSE))))</f>
        <v/>
      </c>
      <c r="P54" t="str">
        <f>IF(E54="","",IF(②選手情報入力!I62="","",②選手情報入力!I62))</f>
        <v/>
      </c>
      <c r="Q54" s="37" t="str">
        <f>IF(E54="","",IF(②選手情報入力!H62="","",0))</f>
        <v/>
      </c>
      <c r="R54" t="str">
        <f>IF(E54="","",IF(②選手情報入力!H62="","",IF(I54=1,VLOOKUP(②選手情報入力!H62,種目情報!$A$4:$C$21,3,FALSE),VLOOKUP(②選手情報入力!H62,種目情報!$E$4:$G$20,3,FALSE))))</f>
        <v/>
      </c>
      <c r="S54" t="str">
        <f>IF(E54="","",IF(②選手情報入力!J62="","",IF(I54=1,VLOOKUP(②選手情報入力!J62,種目情報!$A$4:$B$21,2,FALSE),VLOOKUP(②選手情報入力!J62,種目情報!$E$4:$F$20,2,FALSE))))</f>
        <v/>
      </c>
      <c r="T54" t="str">
        <f>IF(E54="","",IF(②選手情報入力!K62="","",②選手情報入力!K62))</f>
        <v/>
      </c>
      <c r="U54" s="37" t="str">
        <f>IF(E54="","",IF(②選手情報入力!J62="","",0))</f>
        <v/>
      </c>
      <c r="V54" t="str">
        <f>IF(E54="","",IF(②選手情報入力!J62="","",IF(I54=1,VLOOKUP(②選手情報入力!J62,種目情報!$A$4:$C$21,3,FALSE),VLOOKUP(②選手情報入力!J62,種目情報!$E$4:$G$20,3,FALSE))))</f>
        <v/>
      </c>
      <c r="W54" t="str">
        <f>IF(E54="","",IF(②選手情報入力!L62="","",IF(I54=1,VLOOKUP(②選手情報入力!L62,種目情報!$A$4:$B$21,2,FALSE),VLOOKUP(②選手情報入力!L62,種目情報!$E$4:$F$20,2,FALSE))))</f>
        <v/>
      </c>
      <c r="X54" t="str">
        <f>IF(E54="","",IF(②選手情報入力!M62="","",②選手情報入力!M62))</f>
        <v/>
      </c>
      <c r="Y54" s="37" t="str">
        <f>IF(E54="","",IF(②選手情報入力!L62="","",0))</f>
        <v/>
      </c>
      <c r="Z54" t="str">
        <f>IF(E54="","",IF(②選手情報入力!L62="","",IF(I54=1,VLOOKUP(②選手情報入力!L62,種目情報!$A$4:$C$21,3,FALSE),VLOOKUP(②選手情報入力!L62,種目情報!$E$4:$G$20,3,FALSE))))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IF(E55="","",I55*1000000+①団体情報入力!$D$4*1000+②選手情報入力!A63)</f>
        <v/>
      </c>
      <c r="B55" t="str">
        <f>IF(E55="","",①団体情報入力!$D$4)</f>
        <v/>
      </c>
      <c r="D55" t="str">
        <f>IF(②選手情報入力!B63="","",LEFT(②選手情報入力!B63,1))</f>
        <v/>
      </c>
      <c r="E55" t="str">
        <f>IF(②選手情報入力!B63="","",REPLACE(②選手情報入力!B63,1,1,""))</f>
        <v/>
      </c>
      <c r="F55" t="str">
        <f>IF(E55="","",②選手情報入力!C63)</f>
        <v/>
      </c>
      <c r="G55" t="str">
        <f>IF(E55="","",ASC(②選手情報入力!D63))</f>
        <v/>
      </c>
      <c r="H55" t="str">
        <f t="shared" si="0"/>
        <v/>
      </c>
      <c r="I55" t="str">
        <f>IF(E55="","",IF(②選手情報入力!F63="男",1,2))</f>
        <v/>
      </c>
      <c r="J55" t="str">
        <f>IF(E55="","",IF(②選手情報入力!G63="","",②選手情報入力!G63))</f>
        <v/>
      </c>
      <c r="L55" t="str">
        <f t="shared" si="1"/>
        <v/>
      </c>
      <c r="M55" t="str">
        <f t="shared" si="2"/>
        <v/>
      </c>
      <c r="O55" t="str">
        <f>IF(E55="","",IF(②選手情報入力!H63="","",IF(I55=1,VLOOKUP(②選手情報入力!H63,種目情報!$A$4:$B$21,2,FALSE),VLOOKUP(②選手情報入力!H63,種目情報!$E$4:$F$20,2,FALSE))))</f>
        <v/>
      </c>
      <c r="P55" t="str">
        <f>IF(E55="","",IF(②選手情報入力!I63="","",②選手情報入力!I63))</f>
        <v/>
      </c>
      <c r="Q55" s="37" t="str">
        <f>IF(E55="","",IF(②選手情報入力!H63="","",0))</f>
        <v/>
      </c>
      <c r="R55" t="str">
        <f>IF(E55="","",IF(②選手情報入力!H63="","",IF(I55=1,VLOOKUP(②選手情報入力!H63,種目情報!$A$4:$C$21,3,FALSE),VLOOKUP(②選手情報入力!H63,種目情報!$E$4:$G$20,3,FALSE))))</f>
        <v/>
      </c>
      <c r="S55" t="str">
        <f>IF(E55="","",IF(②選手情報入力!J63="","",IF(I55=1,VLOOKUP(②選手情報入力!J63,種目情報!$A$4:$B$21,2,FALSE),VLOOKUP(②選手情報入力!J63,種目情報!$E$4:$F$20,2,FALSE))))</f>
        <v/>
      </c>
      <c r="T55" t="str">
        <f>IF(E55="","",IF(②選手情報入力!K63="","",②選手情報入力!K63))</f>
        <v/>
      </c>
      <c r="U55" s="37" t="str">
        <f>IF(E55="","",IF(②選手情報入力!J63="","",0))</f>
        <v/>
      </c>
      <c r="V55" t="str">
        <f>IF(E55="","",IF(②選手情報入力!J63="","",IF(I55=1,VLOOKUP(②選手情報入力!J63,種目情報!$A$4:$C$21,3,FALSE),VLOOKUP(②選手情報入力!J63,種目情報!$E$4:$G$20,3,FALSE))))</f>
        <v/>
      </c>
      <c r="W55" t="str">
        <f>IF(E55="","",IF(②選手情報入力!L63="","",IF(I55=1,VLOOKUP(②選手情報入力!L63,種目情報!$A$4:$B$21,2,FALSE),VLOOKUP(②選手情報入力!L63,種目情報!$E$4:$F$20,2,FALSE))))</f>
        <v/>
      </c>
      <c r="X55" t="str">
        <f>IF(E55="","",IF(②選手情報入力!M63="","",②選手情報入力!M63))</f>
        <v/>
      </c>
      <c r="Y55" s="37" t="str">
        <f>IF(E55="","",IF(②選手情報入力!L63="","",0))</f>
        <v/>
      </c>
      <c r="Z55" t="str">
        <f>IF(E55="","",IF(②選手情報入力!L63="","",IF(I55=1,VLOOKUP(②選手情報入力!L63,種目情報!$A$4:$C$21,3,FALSE),VLOOKUP(②選手情報入力!L63,種目情報!$E$4:$G$20,3,FALSE))))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IF(E56="","",I56*1000000+①団体情報入力!$D$4*1000+②選手情報入力!A64)</f>
        <v/>
      </c>
      <c r="B56" t="str">
        <f>IF(E56="","",①団体情報入力!$D$4)</f>
        <v/>
      </c>
      <c r="D56" t="str">
        <f>IF(②選手情報入力!B64="","",LEFT(②選手情報入力!B64,1))</f>
        <v/>
      </c>
      <c r="E56" t="str">
        <f>IF(②選手情報入力!B64="","",REPLACE(②選手情報入力!B64,1,1,""))</f>
        <v/>
      </c>
      <c r="F56" t="str">
        <f>IF(E56="","",②選手情報入力!C64)</f>
        <v/>
      </c>
      <c r="G56" t="str">
        <f>IF(E56="","",ASC(②選手情報入力!D64))</f>
        <v/>
      </c>
      <c r="H56" t="str">
        <f t="shared" si="0"/>
        <v/>
      </c>
      <c r="I56" t="str">
        <f>IF(E56="","",IF(②選手情報入力!F64="男",1,2))</f>
        <v/>
      </c>
      <c r="J56" t="str">
        <f>IF(E56="","",IF(②選手情報入力!G64="","",②選手情報入力!G64))</f>
        <v/>
      </c>
      <c r="L56" t="str">
        <f t="shared" si="1"/>
        <v/>
      </c>
      <c r="M56" t="str">
        <f t="shared" si="2"/>
        <v/>
      </c>
      <c r="O56" t="str">
        <f>IF(E56="","",IF(②選手情報入力!H64="","",IF(I56=1,VLOOKUP(②選手情報入力!H64,種目情報!$A$4:$B$21,2,FALSE),VLOOKUP(②選手情報入力!H64,種目情報!$E$4:$F$20,2,FALSE))))</f>
        <v/>
      </c>
      <c r="P56" t="str">
        <f>IF(E56="","",IF(②選手情報入力!I64="","",②選手情報入力!I64))</f>
        <v/>
      </c>
      <c r="Q56" s="37" t="str">
        <f>IF(E56="","",IF(②選手情報入力!H64="","",0))</f>
        <v/>
      </c>
      <c r="R56" t="str">
        <f>IF(E56="","",IF(②選手情報入力!H64="","",IF(I56=1,VLOOKUP(②選手情報入力!H64,種目情報!$A$4:$C$21,3,FALSE),VLOOKUP(②選手情報入力!H64,種目情報!$E$4:$G$20,3,FALSE))))</f>
        <v/>
      </c>
      <c r="S56" t="str">
        <f>IF(E56="","",IF(②選手情報入力!J64="","",IF(I56=1,VLOOKUP(②選手情報入力!J64,種目情報!$A$4:$B$21,2,FALSE),VLOOKUP(②選手情報入力!J64,種目情報!$E$4:$F$20,2,FALSE))))</f>
        <v/>
      </c>
      <c r="T56" t="str">
        <f>IF(E56="","",IF(②選手情報入力!K64="","",②選手情報入力!K64))</f>
        <v/>
      </c>
      <c r="U56" s="37" t="str">
        <f>IF(E56="","",IF(②選手情報入力!J64="","",0))</f>
        <v/>
      </c>
      <c r="V56" t="str">
        <f>IF(E56="","",IF(②選手情報入力!J64="","",IF(I56=1,VLOOKUP(②選手情報入力!J64,種目情報!$A$4:$C$21,3,FALSE),VLOOKUP(②選手情報入力!J64,種目情報!$E$4:$G$20,3,FALSE))))</f>
        <v/>
      </c>
      <c r="W56" t="str">
        <f>IF(E56="","",IF(②選手情報入力!L64="","",IF(I56=1,VLOOKUP(②選手情報入力!L64,種目情報!$A$4:$B$21,2,FALSE),VLOOKUP(②選手情報入力!L64,種目情報!$E$4:$F$20,2,FALSE))))</f>
        <v/>
      </c>
      <c r="X56" t="str">
        <f>IF(E56="","",IF(②選手情報入力!M64="","",②選手情報入力!M64))</f>
        <v/>
      </c>
      <c r="Y56" s="37" t="str">
        <f>IF(E56="","",IF(②選手情報入力!L64="","",0))</f>
        <v/>
      </c>
      <c r="Z56" t="str">
        <f>IF(E56="","",IF(②選手情報入力!L64="","",IF(I56=1,VLOOKUP(②選手情報入力!L64,種目情報!$A$4:$C$21,3,FALSE),VLOOKUP(②選手情報入力!L64,種目情報!$E$4:$G$20,3,FALSE))))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IF(E57="","",I57*1000000+①団体情報入力!$D$4*1000+②選手情報入力!A65)</f>
        <v/>
      </c>
      <c r="B57" t="str">
        <f>IF(E57="","",①団体情報入力!$D$4)</f>
        <v/>
      </c>
      <c r="D57" t="str">
        <f>IF(②選手情報入力!B65="","",LEFT(②選手情報入力!B65,1))</f>
        <v/>
      </c>
      <c r="E57" t="str">
        <f>IF(②選手情報入力!B65="","",REPLACE(②選手情報入力!B65,1,1,""))</f>
        <v/>
      </c>
      <c r="F57" t="str">
        <f>IF(E57="","",②選手情報入力!C65)</f>
        <v/>
      </c>
      <c r="G57" t="str">
        <f>IF(E57="","",ASC(②選手情報入力!D65))</f>
        <v/>
      </c>
      <c r="H57" t="str">
        <f t="shared" si="0"/>
        <v/>
      </c>
      <c r="I57" t="str">
        <f>IF(E57="","",IF(②選手情報入力!F65="男",1,2))</f>
        <v/>
      </c>
      <c r="J57" t="str">
        <f>IF(E57="","",IF(②選手情報入力!G65="","",②選手情報入力!G65))</f>
        <v/>
      </c>
      <c r="L57" t="str">
        <f t="shared" si="1"/>
        <v/>
      </c>
      <c r="M57" t="str">
        <f t="shared" si="2"/>
        <v/>
      </c>
      <c r="O57" t="str">
        <f>IF(E57="","",IF(②選手情報入力!H65="","",IF(I57=1,VLOOKUP(②選手情報入力!H65,種目情報!$A$4:$B$21,2,FALSE),VLOOKUP(②選手情報入力!H65,種目情報!$E$4:$F$20,2,FALSE))))</f>
        <v/>
      </c>
      <c r="P57" t="str">
        <f>IF(E57="","",IF(②選手情報入力!I65="","",②選手情報入力!I65))</f>
        <v/>
      </c>
      <c r="Q57" s="37" t="str">
        <f>IF(E57="","",IF(②選手情報入力!H65="","",0))</f>
        <v/>
      </c>
      <c r="R57" t="str">
        <f>IF(E57="","",IF(②選手情報入力!H65="","",IF(I57=1,VLOOKUP(②選手情報入力!H65,種目情報!$A$4:$C$21,3,FALSE),VLOOKUP(②選手情報入力!H65,種目情報!$E$4:$G$20,3,FALSE))))</f>
        <v/>
      </c>
      <c r="S57" t="str">
        <f>IF(E57="","",IF(②選手情報入力!J65="","",IF(I57=1,VLOOKUP(②選手情報入力!J65,種目情報!$A$4:$B$21,2,FALSE),VLOOKUP(②選手情報入力!J65,種目情報!$E$4:$F$20,2,FALSE))))</f>
        <v/>
      </c>
      <c r="T57" t="str">
        <f>IF(E57="","",IF(②選手情報入力!K65="","",②選手情報入力!K65))</f>
        <v/>
      </c>
      <c r="U57" s="37" t="str">
        <f>IF(E57="","",IF(②選手情報入力!J65="","",0))</f>
        <v/>
      </c>
      <c r="V57" t="str">
        <f>IF(E57="","",IF(②選手情報入力!J65="","",IF(I57=1,VLOOKUP(②選手情報入力!J65,種目情報!$A$4:$C$21,3,FALSE),VLOOKUP(②選手情報入力!J65,種目情報!$E$4:$G$20,3,FALSE))))</f>
        <v/>
      </c>
      <c r="W57" t="str">
        <f>IF(E57="","",IF(②選手情報入力!L65="","",IF(I57=1,VLOOKUP(②選手情報入力!L65,種目情報!$A$4:$B$21,2,FALSE),VLOOKUP(②選手情報入力!L65,種目情報!$E$4:$F$20,2,FALSE))))</f>
        <v/>
      </c>
      <c r="X57" t="str">
        <f>IF(E57="","",IF(②選手情報入力!M65="","",②選手情報入力!M65))</f>
        <v/>
      </c>
      <c r="Y57" s="37" t="str">
        <f>IF(E57="","",IF(②選手情報入力!L65="","",0))</f>
        <v/>
      </c>
      <c r="Z57" t="str">
        <f>IF(E57="","",IF(②選手情報入力!L65="","",IF(I57=1,VLOOKUP(②選手情報入力!L65,種目情報!$A$4:$C$21,3,FALSE),VLOOKUP(②選手情報入力!L65,種目情報!$E$4:$G$20,3,FALSE))))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IF(E58="","",I58*1000000+①団体情報入力!$D$4*1000+②選手情報入力!A66)</f>
        <v/>
      </c>
      <c r="B58" t="str">
        <f>IF(E58="","",①団体情報入力!$D$4)</f>
        <v/>
      </c>
      <c r="D58" t="str">
        <f>IF(②選手情報入力!B66="","",LEFT(②選手情報入力!B66,1))</f>
        <v/>
      </c>
      <c r="E58" t="str">
        <f>IF(②選手情報入力!B66="","",REPLACE(②選手情報入力!B66,1,1,""))</f>
        <v/>
      </c>
      <c r="F58" t="str">
        <f>IF(E58="","",②選手情報入力!C66)</f>
        <v/>
      </c>
      <c r="G58" t="str">
        <f>IF(E58="","",ASC(②選手情報入力!D66))</f>
        <v/>
      </c>
      <c r="H58" t="str">
        <f t="shared" si="0"/>
        <v/>
      </c>
      <c r="I58" t="str">
        <f>IF(E58="","",IF(②選手情報入力!F66="男",1,2))</f>
        <v/>
      </c>
      <c r="J58" t="str">
        <f>IF(E58="","",IF(②選手情報入力!G66="","",②選手情報入力!G66))</f>
        <v/>
      </c>
      <c r="L58" t="str">
        <f t="shared" si="1"/>
        <v/>
      </c>
      <c r="M58" t="str">
        <f t="shared" si="2"/>
        <v/>
      </c>
      <c r="O58" t="str">
        <f>IF(E58="","",IF(②選手情報入力!H66="","",IF(I58=1,VLOOKUP(②選手情報入力!H66,種目情報!$A$4:$B$21,2,FALSE),VLOOKUP(②選手情報入力!H66,種目情報!$E$4:$F$20,2,FALSE))))</f>
        <v/>
      </c>
      <c r="P58" t="str">
        <f>IF(E58="","",IF(②選手情報入力!I66="","",②選手情報入力!I66))</f>
        <v/>
      </c>
      <c r="Q58" s="37" t="str">
        <f>IF(E58="","",IF(②選手情報入力!H66="","",0))</f>
        <v/>
      </c>
      <c r="R58" t="str">
        <f>IF(E58="","",IF(②選手情報入力!H66="","",IF(I58=1,VLOOKUP(②選手情報入力!H66,種目情報!$A$4:$C$21,3,FALSE),VLOOKUP(②選手情報入力!H66,種目情報!$E$4:$G$20,3,FALSE))))</f>
        <v/>
      </c>
      <c r="S58" t="str">
        <f>IF(E58="","",IF(②選手情報入力!J66="","",IF(I58=1,VLOOKUP(②選手情報入力!J66,種目情報!$A$4:$B$21,2,FALSE),VLOOKUP(②選手情報入力!J66,種目情報!$E$4:$F$20,2,FALSE))))</f>
        <v/>
      </c>
      <c r="T58" t="str">
        <f>IF(E58="","",IF(②選手情報入力!K66="","",②選手情報入力!K66))</f>
        <v/>
      </c>
      <c r="U58" s="37" t="str">
        <f>IF(E58="","",IF(②選手情報入力!J66="","",0))</f>
        <v/>
      </c>
      <c r="V58" t="str">
        <f>IF(E58="","",IF(②選手情報入力!J66="","",IF(I58=1,VLOOKUP(②選手情報入力!J66,種目情報!$A$4:$C$21,3,FALSE),VLOOKUP(②選手情報入力!J66,種目情報!$E$4:$G$20,3,FALSE))))</f>
        <v/>
      </c>
      <c r="W58" t="str">
        <f>IF(E58="","",IF(②選手情報入力!L66="","",IF(I58=1,VLOOKUP(②選手情報入力!L66,種目情報!$A$4:$B$21,2,FALSE),VLOOKUP(②選手情報入力!L66,種目情報!$E$4:$F$20,2,FALSE))))</f>
        <v/>
      </c>
      <c r="X58" t="str">
        <f>IF(E58="","",IF(②選手情報入力!M66="","",②選手情報入力!M66))</f>
        <v/>
      </c>
      <c r="Y58" s="37" t="str">
        <f>IF(E58="","",IF(②選手情報入力!L66="","",0))</f>
        <v/>
      </c>
      <c r="Z58" t="str">
        <f>IF(E58="","",IF(②選手情報入力!L66="","",IF(I58=1,VLOOKUP(②選手情報入力!L66,種目情報!$A$4:$C$21,3,FALSE),VLOOKUP(②選手情報入力!L66,種目情報!$E$4:$G$20,3,FALSE))))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IF(E59="","",I59*1000000+①団体情報入力!$D$4*1000+②選手情報入力!A67)</f>
        <v/>
      </c>
      <c r="B59" t="str">
        <f>IF(E59="","",①団体情報入力!$D$4)</f>
        <v/>
      </c>
      <c r="D59" t="str">
        <f>IF(②選手情報入力!B67="","",LEFT(②選手情報入力!B67,1))</f>
        <v/>
      </c>
      <c r="E59" t="str">
        <f>IF(②選手情報入力!B67="","",REPLACE(②選手情報入力!B67,1,1,""))</f>
        <v/>
      </c>
      <c r="F59" t="str">
        <f>IF(E59="","",②選手情報入力!C67)</f>
        <v/>
      </c>
      <c r="G59" t="str">
        <f>IF(E59="","",ASC(②選手情報入力!D67))</f>
        <v/>
      </c>
      <c r="H59" t="str">
        <f t="shared" si="0"/>
        <v/>
      </c>
      <c r="I59" t="str">
        <f>IF(E59="","",IF(②選手情報入力!F67="男",1,2))</f>
        <v/>
      </c>
      <c r="J59" t="str">
        <f>IF(E59="","",IF(②選手情報入力!G67="","",②選手情報入力!G67))</f>
        <v/>
      </c>
      <c r="L59" t="str">
        <f t="shared" si="1"/>
        <v/>
      </c>
      <c r="M59" t="str">
        <f t="shared" si="2"/>
        <v/>
      </c>
      <c r="O59" t="str">
        <f>IF(E59="","",IF(②選手情報入力!H67="","",IF(I59=1,VLOOKUP(②選手情報入力!H67,種目情報!$A$4:$B$21,2,FALSE),VLOOKUP(②選手情報入力!H67,種目情報!$E$4:$F$20,2,FALSE))))</f>
        <v/>
      </c>
      <c r="P59" t="str">
        <f>IF(E59="","",IF(②選手情報入力!I67="","",②選手情報入力!I67))</f>
        <v/>
      </c>
      <c r="Q59" s="37" t="str">
        <f>IF(E59="","",IF(②選手情報入力!H67="","",0))</f>
        <v/>
      </c>
      <c r="R59" t="str">
        <f>IF(E59="","",IF(②選手情報入力!H67="","",IF(I59=1,VLOOKUP(②選手情報入力!H67,種目情報!$A$4:$C$21,3,FALSE),VLOOKUP(②選手情報入力!H67,種目情報!$E$4:$G$20,3,FALSE))))</f>
        <v/>
      </c>
      <c r="S59" t="str">
        <f>IF(E59="","",IF(②選手情報入力!J67="","",IF(I59=1,VLOOKUP(②選手情報入力!J67,種目情報!$A$4:$B$21,2,FALSE),VLOOKUP(②選手情報入力!J67,種目情報!$E$4:$F$20,2,FALSE))))</f>
        <v/>
      </c>
      <c r="T59" t="str">
        <f>IF(E59="","",IF(②選手情報入力!K67="","",②選手情報入力!K67))</f>
        <v/>
      </c>
      <c r="U59" s="37" t="str">
        <f>IF(E59="","",IF(②選手情報入力!J67="","",0))</f>
        <v/>
      </c>
      <c r="V59" t="str">
        <f>IF(E59="","",IF(②選手情報入力!J67="","",IF(I59=1,VLOOKUP(②選手情報入力!J67,種目情報!$A$4:$C$21,3,FALSE),VLOOKUP(②選手情報入力!J67,種目情報!$E$4:$G$20,3,FALSE))))</f>
        <v/>
      </c>
      <c r="W59" t="str">
        <f>IF(E59="","",IF(②選手情報入力!L67="","",IF(I59=1,VLOOKUP(②選手情報入力!L67,種目情報!$A$4:$B$21,2,FALSE),VLOOKUP(②選手情報入力!L67,種目情報!$E$4:$F$20,2,FALSE))))</f>
        <v/>
      </c>
      <c r="X59" t="str">
        <f>IF(E59="","",IF(②選手情報入力!M67="","",②選手情報入力!M67))</f>
        <v/>
      </c>
      <c r="Y59" s="37" t="str">
        <f>IF(E59="","",IF(②選手情報入力!L67="","",0))</f>
        <v/>
      </c>
      <c r="Z59" t="str">
        <f>IF(E59="","",IF(②選手情報入力!L67="","",IF(I59=1,VLOOKUP(②選手情報入力!L67,種目情報!$A$4:$C$21,3,FALSE),VLOOKUP(②選手情報入力!L67,種目情報!$E$4:$G$20,3,FALSE))))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IF(E60="","",I60*1000000+①団体情報入力!$D$4*1000+②選手情報入力!A68)</f>
        <v/>
      </c>
      <c r="B60" t="str">
        <f>IF(E60="","",①団体情報入力!$D$4)</f>
        <v/>
      </c>
      <c r="D60" t="str">
        <f>IF(②選手情報入力!B68="","",LEFT(②選手情報入力!B68,1))</f>
        <v/>
      </c>
      <c r="E60" t="str">
        <f>IF(②選手情報入力!B68="","",REPLACE(②選手情報入力!B68,1,1,""))</f>
        <v/>
      </c>
      <c r="F60" t="str">
        <f>IF(E60="","",②選手情報入力!C68)</f>
        <v/>
      </c>
      <c r="G60" t="str">
        <f>IF(E60="","",ASC(②選手情報入力!D68))</f>
        <v/>
      </c>
      <c r="H60" t="str">
        <f t="shared" si="0"/>
        <v/>
      </c>
      <c r="I60" t="str">
        <f>IF(E60="","",IF(②選手情報入力!F68="男",1,2))</f>
        <v/>
      </c>
      <c r="J60" t="str">
        <f>IF(E60="","",IF(②選手情報入力!G68="","",②選手情報入力!G68))</f>
        <v/>
      </c>
      <c r="L60" t="str">
        <f t="shared" si="1"/>
        <v/>
      </c>
      <c r="M60" t="str">
        <f t="shared" si="2"/>
        <v/>
      </c>
      <c r="O60" t="str">
        <f>IF(E60="","",IF(②選手情報入力!H68="","",IF(I60=1,VLOOKUP(②選手情報入力!H68,種目情報!$A$4:$B$21,2,FALSE),VLOOKUP(②選手情報入力!H68,種目情報!$E$4:$F$20,2,FALSE))))</f>
        <v/>
      </c>
      <c r="P60" t="str">
        <f>IF(E60="","",IF(②選手情報入力!I68="","",②選手情報入力!I68))</f>
        <v/>
      </c>
      <c r="Q60" s="37" t="str">
        <f>IF(E60="","",IF(②選手情報入力!H68="","",0))</f>
        <v/>
      </c>
      <c r="R60" t="str">
        <f>IF(E60="","",IF(②選手情報入力!H68="","",IF(I60=1,VLOOKUP(②選手情報入力!H68,種目情報!$A$4:$C$21,3,FALSE),VLOOKUP(②選手情報入力!H68,種目情報!$E$4:$G$20,3,FALSE))))</f>
        <v/>
      </c>
      <c r="S60" t="str">
        <f>IF(E60="","",IF(②選手情報入力!J68="","",IF(I60=1,VLOOKUP(②選手情報入力!J68,種目情報!$A$4:$B$21,2,FALSE),VLOOKUP(②選手情報入力!J68,種目情報!$E$4:$F$20,2,FALSE))))</f>
        <v/>
      </c>
      <c r="T60" t="str">
        <f>IF(E60="","",IF(②選手情報入力!K68="","",②選手情報入力!K68))</f>
        <v/>
      </c>
      <c r="U60" s="37" t="str">
        <f>IF(E60="","",IF(②選手情報入力!J68="","",0))</f>
        <v/>
      </c>
      <c r="V60" t="str">
        <f>IF(E60="","",IF(②選手情報入力!J68="","",IF(I60=1,VLOOKUP(②選手情報入力!J68,種目情報!$A$4:$C$21,3,FALSE),VLOOKUP(②選手情報入力!J68,種目情報!$E$4:$G$20,3,FALSE))))</f>
        <v/>
      </c>
      <c r="W60" t="str">
        <f>IF(E60="","",IF(②選手情報入力!L68="","",IF(I60=1,VLOOKUP(②選手情報入力!L68,種目情報!$A$4:$B$21,2,FALSE),VLOOKUP(②選手情報入力!L68,種目情報!$E$4:$F$20,2,FALSE))))</f>
        <v/>
      </c>
      <c r="X60" t="str">
        <f>IF(E60="","",IF(②選手情報入力!M68="","",②選手情報入力!M68))</f>
        <v/>
      </c>
      <c r="Y60" s="37" t="str">
        <f>IF(E60="","",IF(②選手情報入力!L68="","",0))</f>
        <v/>
      </c>
      <c r="Z60" t="str">
        <f>IF(E60="","",IF(②選手情報入力!L68="","",IF(I60=1,VLOOKUP(②選手情報入力!L68,種目情報!$A$4:$C$21,3,FALSE),VLOOKUP(②選手情報入力!L68,種目情報!$E$4:$G$20,3,FALSE))))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IF(E61="","",I61*1000000+①団体情報入力!$D$4*1000+②選手情報入力!A69)</f>
        <v/>
      </c>
      <c r="B61" t="str">
        <f>IF(E61="","",①団体情報入力!$D$4)</f>
        <v/>
      </c>
      <c r="D61" t="str">
        <f>IF(②選手情報入力!B69="","",LEFT(②選手情報入力!B69,1))</f>
        <v/>
      </c>
      <c r="E61" t="str">
        <f>IF(②選手情報入力!B69="","",REPLACE(②選手情報入力!B69,1,1,""))</f>
        <v/>
      </c>
      <c r="F61" t="str">
        <f>IF(E61="","",②選手情報入力!C69)</f>
        <v/>
      </c>
      <c r="G61" t="str">
        <f>IF(E61="","",ASC(②選手情報入力!D69))</f>
        <v/>
      </c>
      <c r="H61" t="str">
        <f t="shared" si="0"/>
        <v/>
      </c>
      <c r="I61" t="str">
        <f>IF(E61="","",IF(②選手情報入力!F69="男",1,2))</f>
        <v/>
      </c>
      <c r="J61" t="str">
        <f>IF(E61="","",IF(②選手情報入力!G69="","",②選手情報入力!G69))</f>
        <v/>
      </c>
      <c r="L61" t="str">
        <f t="shared" si="1"/>
        <v/>
      </c>
      <c r="M61" t="str">
        <f t="shared" si="2"/>
        <v/>
      </c>
      <c r="O61" t="str">
        <f>IF(E61="","",IF(②選手情報入力!H69="","",IF(I61=1,VLOOKUP(②選手情報入力!H69,種目情報!$A$4:$B$21,2,FALSE),VLOOKUP(②選手情報入力!H69,種目情報!$E$4:$F$20,2,FALSE))))</f>
        <v/>
      </c>
      <c r="P61" t="str">
        <f>IF(E61="","",IF(②選手情報入力!I69="","",②選手情報入力!I69))</f>
        <v/>
      </c>
      <c r="Q61" s="37" t="str">
        <f>IF(E61="","",IF(②選手情報入力!H69="","",0))</f>
        <v/>
      </c>
      <c r="R61" t="str">
        <f>IF(E61="","",IF(②選手情報入力!H69="","",IF(I61=1,VLOOKUP(②選手情報入力!H69,種目情報!$A$4:$C$21,3,FALSE),VLOOKUP(②選手情報入力!H69,種目情報!$E$4:$G$20,3,FALSE))))</f>
        <v/>
      </c>
      <c r="S61" t="str">
        <f>IF(E61="","",IF(②選手情報入力!J69="","",IF(I61=1,VLOOKUP(②選手情報入力!J69,種目情報!$A$4:$B$21,2,FALSE),VLOOKUP(②選手情報入力!J69,種目情報!$E$4:$F$20,2,FALSE))))</f>
        <v/>
      </c>
      <c r="T61" t="str">
        <f>IF(E61="","",IF(②選手情報入力!K69="","",②選手情報入力!K69))</f>
        <v/>
      </c>
      <c r="U61" s="37" t="str">
        <f>IF(E61="","",IF(②選手情報入力!J69="","",0))</f>
        <v/>
      </c>
      <c r="V61" t="str">
        <f>IF(E61="","",IF(②選手情報入力!J69="","",IF(I61=1,VLOOKUP(②選手情報入力!J69,種目情報!$A$4:$C$21,3,FALSE),VLOOKUP(②選手情報入力!J69,種目情報!$E$4:$G$20,3,FALSE))))</f>
        <v/>
      </c>
      <c r="W61" t="str">
        <f>IF(E61="","",IF(②選手情報入力!L69="","",IF(I61=1,VLOOKUP(②選手情報入力!L69,種目情報!$A$4:$B$21,2,FALSE),VLOOKUP(②選手情報入力!L69,種目情報!$E$4:$F$20,2,FALSE))))</f>
        <v/>
      </c>
      <c r="X61" t="str">
        <f>IF(E61="","",IF(②選手情報入力!M69="","",②選手情報入力!M69))</f>
        <v/>
      </c>
      <c r="Y61" s="37" t="str">
        <f>IF(E61="","",IF(②選手情報入力!L69="","",0))</f>
        <v/>
      </c>
      <c r="Z61" t="str">
        <f>IF(E61="","",IF(②選手情報入力!L69="","",IF(I61=1,VLOOKUP(②選手情報入力!L69,種目情報!$A$4:$C$21,3,FALSE),VLOOKUP(②選手情報入力!L69,種目情報!$E$4:$G$20,3,FALSE))))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IF(E62="","",I62*1000000+①団体情報入力!$D$4*1000+②選手情報入力!A70)</f>
        <v/>
      </c>
      <c r="B62" t="str">
        <f>IF(E62="","",①団体情報入力!$D$4)</f>
        <v/>
      </c>
      <c r="D62" t="str">
        <f>IF(②選手情報入力!B70="","",LEFT(②選手情報入力!B70,1))</f>
        <v/>
      </c>
      <c r="E62" t="str">
        <f>IF(②選手情報入力!B70="","",REPLACE(②選手情報入力!B70,1,1,""))</f>
        <v/>
      </c>
      <c r="F62" t="str">
        <f>IF(E62="","",②選手情報入力!C70)</f>
        <v/>
      </c>
      <c r="G62" t="str">
        <f>IF(E62="","",ASC(②選手情報入力!D70))</f>
        <v/>
      </c>
      <c r="H62" t="str">
        <f t="shared" si="0"/>
        <v/>
      </c>
      <c r="I62" t="str">
        <f>IF(E62="","",IF(②選手情報入力!F70="男",1,2))</f>
        <v/>
      </c>
      <c r="J62" t="str">
        <f>IF(E62="","",IF(②選手情報入力!G70="","",②選手情報入力!G70))</f>
        <v/>
      </c>
      <c r="L62" t="str">
        <f t="shared" si="1"/>
        <v/>
      </c>
      <c r="M62" t="str">
        <f t="shared" si="2"/>
        <v/>
      </c>
      <c r="O62" t="str">
        <f>IF(E62="","",IF(②選手情報入力!H70="","",IF(I62=1,VLOOKUP(②選手情報入力!H70,種目情報!$A$4:$B$21,2,FALSE),VLOOKUP(②選手情報入力!H70,種目情報!$E$4:$F$20,2,FALSE))))</f>
        <v/>
      </c>
      <c r="P62" t="str">
        <f>IF(E62="","",IF(②選手情報入力!I70="","",②選手情報入力!I70))</f>
        <v/>
      </c>
      <c r="Q62" s="37" t="str">
        <f>IF(E62="","",IF(②選手情報入力!H70="","",0))</f>
        <v/>
      </c>
      <c r="R62" t="str">
        <f>IF(E62="","",IF(②選手情報入力!H70="","",IF(I62=1,VLOOKUP(②選手情報入力!H70,種目情報!$A$4:$C$21,3,FALSE),VLOOKUP(②選手情報入力!H70,種目情報!$E$4:$G$20,3,FALSE))))</f>
        <v/>
      </c>
      <c r="S62" t="str">
        <f>IF(E62="","",IF(②選手情報入力!J70="","",IF(I62=1,VLOOKUP(②選手情報入力!J70,種目情報!$A$4:$B$21,2,FALSE),VLOOKUP(②選手情報入力!J70,種目情報!$E$4:$F$20,2,FALSE))))</f>
        <v/>
      </c>
      <c r="T62" t="str">
        <f>IF(E62="","",IF(②選手情報入力!K70="","",②選手情報入力!K70))</f>
        <v/>
      </c>
      <c r="U62" s="37" t="str">
        <f>IF(E62="","",IF(②選手情報入力!J70="","",0))</f>
        <v/>
      </c>
      <c r="V62" t="str">
        <f>IF(E62="","",IF(②選手情報入力!J70="","",IF(I62=1,VLOOKUP(②選手情報入力!J70,種目情報!$A$4:$C$21,3,FALSE),VLOOKUP(②選手情報入力!J70,種目情報!$E$4:$G$20,3,FALSE))))</f>
        <v/>
      </c>
      <c r="W62" t="str">
        <f>IF(E62="","",IF(②選手情報入力!L70="","",IF(I62=1,VLOOKUP(②選手情報入力!L70,種目情報!$A$4:$B$21,2,FALSE),VLOOKUP(②選手情報入力!L70,種目情報!$E$4:$F$20,2,FALSE))))</f>
        <v/>
      </c>
      <c r="X62" t="str">
        <f>IF(E62="","",IF(②選手情報入力!M70="","",②選手情報入力!M70))</f>
        <v/>
      </c>
      <c r="Y62" s="37" t="str">
        <f>IF(E62="","",IF(②選手情報入力!L70="","",0))</f>
        <v/>
      </c>
      <c r="Z62" t="str">
        <f>IF(E62="","",IF(②選手情報入力!L70="","",IF(I62=1,VLOOKUP(②選手情報入力!L70,種目情報!$A$4:$C$21,3,FALSE),VLOOKUP(②選手情報入力!L70,種目情報!$E$4:$G$20,3,FALSE))))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IF(E63="","",I63*1000000+①団体情報入力!$D$4*1000+②選手情報入力!A71)</f>
        <v/>
      </c>
      <c r="B63" t="str">
        <f>IF(E63="","",①団体情報入力!$D$4)</f>
        <v/>
      </c>
      <c r="D63" t="str">
        <f>IF(②選手情報入力!B71="","",LEFT(②選手情報入力!B71,1))</f>
        <v/>
      </c>
      <c r="E63" t="str">
        <f>IF(②選手情報入力!B71="","",REPLACE(②選手情報入力!B71,1,1,""))</f>
        <v/>
      </c>
      <c r="F63" t="str">
        <f>IF(E63="","",②選手情報入力!C71)</f>
        <v/>
      </c>
      <c r="G63" t="str">
        <f>IF(E63="","",ASC(②選手情報入力!D71))</f>
        <v/>
      </c>
      <c r="H63" t="str">
        <f t="shared" si="0"/>
        <v/>
      </c>
      <c r="I63" t="str">
        <f>IF(E63="","",IF(②選手情報入力!F71="男",1,2))</f>
        <v/>
      </c>
      <c r="J63" t="str">
        <f>IF(E63="","",IF(②選手情報入力!G71="","",②選手情報入力!G71))</f>
        <v/>
      </c>
      <c r="L63" t="str">
        <f t="shared" si="1"/>
        <v/>
      </c>
      <c r="M63" t="str">
        <f t="shared" si="2"/>
        <v/>
      </c>
      <c r="O63" t="str">
        <f>IF(E63="","",IF(②選手情報入力!H71="","",IF(I63=1,VLOOKUP(②選手情報入力!H71,種目情報!$A$4:$B$21,2,FALSE),VLOOKUP(②選手情報入力!H71,種目情報!$E$4:$F$20,2,FALSE))))</f>
        <v/>
      </c>
      <c r="P63" t="str">
        <f>IF(E63="","",IF(②選手情報入力!I71="","",②選手情報入力!I71))</f>
        <v/>
      </c>
      <c r="Q63" s="37" t="str">
        <f>IF(E63="","",IF(②選手情報入力!H71="","",0))</f>
        <v/>
      </c>
      <c r="R63" t="str">
        <f>IF(E63="","",IF(②選手情報入力!H71="","",IF(I63=1,VLOOKUP(②選手情報入力!H71,種目情報!$A$4:$C$21,3,FALSE),VLOOKUP(②選手情報入力!H71,種目情報!$E$4:$G$20,3,FALSE))))</f>
        <v/>
      </c>
      <c r="S63" t="str">
        <f>IF(E63="","",IF(②選手情報入力!J71="","",IF(I63=1,VLOOKUP(②選手情報入力!J71,種目情報!$A$4:$B$21,2,FALSE),VLOOKUP(②選手情報入力!J71,種目情報!$E$4:$F$20,2,FALSE))))</f>
        <v/>
      </c>
      <c r="T63" t="str">
        <f>IF(E63="","",IF(②選手情報入力!K71="","",②選手情報入力!K71))</f>
        <v/>
      </c>
      <c r="U63" s="37" t="str">
        <f>IF(E63="","",IF(②選手情報入力!J71="","",0))</f>
        <v/>
      </c>
      <c r="V63" t="str">
        <f>IF(E63="","",IF(②選手情報入力!J71="","",IF(I63=1,VLOOKUP(②選手情報入力!J71,種目情報!$A$4:$C$21,3,FALSE),VLOOKUP(②選手情報入力!J71,種目情報!$E$4:$G$20,3,FALSE))))</f>
        <v/>
      </c>
      <c r="W63" t="str">
        <f>IF(E63="","",IF(②選手情報入力!L71="","",IF(I63=1,VLOOKUP(②選手情報入力!L71,種目情報!$A$4:$B$21,2,FALSE),VLOOKUP(②選手情報入力!L71,種目情報!$E$4:$F$20,2,FALSE))))</f>
        <v/>
      </c>
      <c r="X63" t="str">
        <f>IF(E63="","",IF(②選手情報入力!M71="","",②選手情報入力!M71))</f>
        <v/>
      </c>
      <c r="Y63" s="37" t="str">
        <f>IF(E63="","",IF(②選手情報入力!L71="","",0))</f>
        <v/>
      </c>
      <c r="Z63" t="str">
        <f>IF(E63="","",IF(②選手情報入力!L71="","",IF(I63=1,VLOOKUP(②選手情報入力!L71,種目情報!$A$4:$C$21,3,FALSE),VLOOKUP(②選手情報入力!L71,種目情報!$E$4:$G$20,3,FALSE))))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IF(E64="","",I64*1000000+①団体情報入力!$D$4*1000+②選手情報入力!A72)</f>
        <v/>
      </c>
      <c r="B64" t="str">
        <f>IF(E64="","",①団体情報入力!$D$4)</f>
        <v/>
      </c>
      <c r="D64" t="str">
        <f>IF(②選手情報入力!B72="","",LEFT(②選手情報入力!B72,1))</f>
        <v/>
      </c>
      <c r="E64" t="str">
        <f>IF(②選手情報入力!B72="","",REPLACE(②選手情報入力!B72,1,1,""))</f>
        <v/>
      </c>
      <c r="F64" t="str">
        <f>IF(E64="","",②選手情報入力!C72)</f>
        <v/>
      </c>
      <c r="G64" t="str">
        <f>IF(E64="","",ASC(②選手情報入力!D72))</f>
        <v/>
      </c>
      <c r="H64" t="str">
        <f t="shared" si="0"/>
        <v/>
      </c>
      <c r="I64" t="str">
        <f>IF(E64="","",IF(②選手情報入力!F72="男",1,2))</f>
        <v/>
      </c>
      <c r="J64" t="str">
        <f>IF(E64="","",IF(②選手情報入力!G72="","",②選手情報入力!G72))</f>
        <v/>
      </c>
      <c r="L64" t="str">
        <f t="shared" si="1"/>
        <v/>
      </c>
      <c r="M64" t="str">
        <f t="shared" si="2"/>
        <v/>
      </c>
      <c r="O64" t="str">
        <f>IF(E64="","",IF(②選手情報入力!H72="","",IF(I64=1,VLOOKUP(②選手情報入力!H72,種目情報!$A$4:$B$21,2,FALSE),VLOOKUP(②選手情報入力!H72,種目情報!$E$4:$F$20,2,FALSE))))</f>
        <v/>
      </c>
      <c r="P64" t="str">
        <f>IF(E64="","",IF(②選手情報入力!I72="","",②選手情報入力!I72))</f>
        <v/>
      </c>
      <c r="Q64" s="37" t="str">
        <f>IF(E64="","",IF(②選手情報入力!H72="","",0))</f>
        <v/>
      </c>
      <c r="R64" t="str">
        <f>IF(E64="","",IF(②選手情報入力!H72="","",IF(I64=1,VLOOKUP(②選手情報入力!H72,種目情報!$A$4:$C$21,3,FALSE),VLOOKUP(②選手情報入力!H72,種目情報!$E$4:$G$20,3,FALSE))))</f>
        <v/>
      </c>
      <c r="S64" t="str">
        <f>IF(E64="","",IF(②選手情報入力!J72="","",IF(I64=1,VLOOKUP(②選手情報入力!J72,種目情報!$A$4:$B$21,2,FALSE),VLOOKUP(②選手情報入力!J72,種目情報!$E$4:$F$20,2,FALSE))))</f>
        <v/>
      </c>
      <c r="T64" t="str">
        <f>IF(E64="","",IF(②選手情報入力!K72="","",②選手情報入力!K72))</f>
        <v/>
      </c>
      <c r="U64" s="37" t="str">
        <f>IF(E64="","",IF(②選手情報入力!J72="","",0))</f>
        <v/>
      </c>
      <c r="V64" t="str">
        <f>IF(E64="","",IF(②選手情報入力!J72="","",IF(I64=1,VLOOKUP(②選手情報入力!J72,種目情報!$A$4:$C$21,3,FALSE),VLOOKUP(②選手情報入力!J72,種目情報!$E$4:$G$20,3,FALSE))))</f>
        <v/>
      </c>
      <c r="W64" t="str">
        <f>IF(E64="","",IF(②選手情報入力!L72="","",IF(I64=1,VLOOKUP(②選手情報入力!L72,種目情報!$A$4:$B$21,2,FALSE),VLOOKUP(②選手情報入力!L72,種目情報!$E$4:$F$20,2,FALSE))))</f>
        <v/>
      </c>
      <c r="X64" t="str">
        <f>IF(E64="","",IF(②選手情報入力!M72="","",②選手情報入力!M72))</f>
        <v/>
      </c>
      <c r="Y64" s="37" t="str">
        <f>IF(E64="","",IF(②選手情報入力!L72="","",0))</f>
        <v/>
      </c>
      <c r="Z64" t="str">
        <f>IF(E64="","",IF(②選手情報入力!L72="","",IF(I64=1,VLOOKUP(②選手情報入力!L72,種目情報!$A$4:$C$21,3,FALSE),VLOOKUP(②選手情報入力!L72,種目情報!$E$4:$G$20,3,FALSE))))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IF(E65="","",I65*1000000+①団体情報入力!$D$4*1000+②選手情報入力!A73)</f>
        <v/>
      </c>
      <c r="B65" t="str">
        <f>IF(E65="","",①団体情報入力!$D$4)</f>
        <v/>
      </c>
      <c r="D65" t="str">
        <f>IF(②選手情報入力!B73="","",LEFT(②選手情報入力!B73,1))</f>
        <v/>
      </c>
      <c r="E65" t="str">
        <f>IF(②選手情報入力!B73="","",REPLACE(②選手情報入力!B73,1,1,""))</f>
        <v/>
      </c>
      <c r="F65" t="str">
        <f>IF(E65="","",②選手情報入力!C73)</f>
        <v/>
      </c>
      <c r="G65" t="str">
        <f>IF(E65="","",ASC(②選手情報入力!D73))</f>
        <v/>
      </c>
      <c r="H65" t="str">
        <f t="shared" si="0"/>
        <v/>
      </c>
      <c r="I65" t="str">
        <f>IF(E65="","",IF(②選手情報入力!F73="男",1,2))</f>
        <v/>
      </c>
      <c r="J65" t="str">
        <f>IF(E65="","",IF(②選手情報入力!G73="","",②選手情報入力!G73))</f>
        <v/>
      </c>
      <c r="L65" t="str">
        <f t="shared" si="1"/>
        <v/>
      </c>
      <c r="M65" t="str">
        <f t="shared" si="2"/>
        <v/>
      </c>
      <c r="O65" t="str">
        <f>IF(E65="","",IF(②選手情報入力!H73="","",IF(I65=1,VLOOKUP(②選手情報入力!H73,種目情報!$A$4:$B$21,2,FALSE),VLOOKUP(②選手情報入力!H73,種目情報!$E$4:$F$20,2,FALSE))))</f>
        <v/>
      </c>
      <c r="P65" t="str">
        <f>IF(E65="","",IF(②選手情報入力!I73="","",②選手情報入力!I73))</f>
        <v/>
      </c>
      <c r="Q65" s="37" t="str">
        <f>IF(E65="","",IF(②選手情報入力!H73="","",0))</f>
        <v/>
      </c>
      <c r="R65" t="str">
        <f>IF(E65="","",IF(②選手情報入力!H73="","",IF(I65=1,VLOOKUP(②選手情報入力!H73,種目情報!$A$4:$C$21,3,FALSE),VLOOKUP(②選手情報入力!H73,種目情報!$E$4:$G$20,3,FALSE))))</f>
        <v/>
      </c>
      <c r="S65" t="str">
        <f>IF(E65="","",IF(②選手情報入力!J73="","",IF(I65=1,VLOOKUP(②選手情報入力!J73,種目情報!$A$4:$B$21,2,FALSE),VLOOKUP(②選手情報入力!J73,種目情報!$E$4:$F$20,2,FALSE))))</f>
        <v/>
      </c>
      <c r="T65" t="str">
        <f>IF(E65="","",IF(②選手情報入力!K73="","",②選手情報入力!K73))</f>
        <v/>
      </c>
      <c r="U65" s="37" t="str">
        <f>IF(E65="","",IF(②選手情報入力!J73="","",0))</f>
        <v/>
      </c>
      <c r="V65" t="str">
        <f>IF(E65="","",IF(②選手情報入力!J73="","",IF(I65=1,VLOOKUP(②選手情報入力!J73,種目情報!$A$4:$C$21,3,FALSE),VLOOKUP(②選手情報入力!J73,種目情報!$E$4:$G$20,3,FALSE))))</f>
        <v/>
      </c>
      <c r="W65" t="str">
        <f>IF(E65="","",IF(②選手情報入力!L73="","",IF(I65=1,VLOOKUP(②選手情報入力!L73,種目情報!$A$4:$B$21,2,FALSE),VLOOKUP(②選手情報入力!L73,種目情報!$E$4:$F$20,2,FALSE))))</f>
        <v/>
      </c>
      <c r="X65" t="str">
        <f>IF(E65="","",IF(②選手情報入力!M73="","",②選手情報入力!M73))</f>
        <v/>
      </c>
      <c r="Y65" s="37" t="str">
        <f>IF(E65="","",IF(②選手情報入力!L73="","",0))</f>
        <v/>
      </c>
      <c r="Z65" t="str">
        <f>IF(E65="","",IF(②選手情報入力!L73="","",IF(I65=1,VLOOKUP(②選手情報入力!L73,種目情報!$A$4:$C$21,3,FALSE),VLOOKUP(②選手情報入力!L73,種目情報!$E$4:$G$20,3,FALSE))))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IF(E66="","",I66*1000000+①団体情報入力!$D$4*1000+②選手情報入力!A74)</f>
        <v/>
      </c>
      <c r="B66" t="str">
        <f>IF(E66="","",①団体情報入力!$D$4)</f>
        <v/>
      </c>
      <c r="D66" t="str">
        <f>IF(②選手情報入力!B74="","",LEFT(②選手情報入力!B74,1))</f>
        <v/>
      </c>
      <c r="E66" t="str">
        <f>IF(②選手情報入力!B74="","",REPLACE(②選手情報入力!B74,1,1,""))</f>
        <v/>
      </c>
      <c r="F66" t="str">
        <f>IF(E66="","",②選手情報入力!C74)</f>
        <v/>
      </c>
      <c r="G66" t="str">
        <f>IF(E66="","",ASC(②選手情報入力!D74))</f>
        <v/>
      </c>
      <c r="H66" t="str">
        <f t="shared" si="0"/>
        <v/>
      </c>
      <c r="I66" t="str">
        <f>IF(E66="","",IF(②選手情報入力!F74="男",1,2))</f>
        <v/>
      </c>
      <c r="J66" t="str">
        <f>IF(E66="","",IF(②選手情報入力!G74="","",②選手情報入力!G74))</f>
        <v/>
      </c>
      <c r="L66" t="str">
        <f t="shared" si="1"/>
        <v/>
      </c>
      <c r="M66" t="str">
        <f t="shared" si="2"/>
        <v/>
      </c>
      <c r="O66" t="str">
        <f>IF(E66="","",IF(②選手情報入力!H74="","",IF(I66=1,VLOOKUP(②選手情報入力!H74,種目情報!$A$4:$B$21,2,FALSE),VLOOKUP(②選手情報入力!H74,種目情報!$E$4:$F$20,2,FALSE))))</f>
        <v/>
      </c>
      <c r="P66" t="str">
        <f>IF(E66="","",IF(②選手情報入力!I74="","",②選手情報入力!I74))</f>
        <v/>
      </c>
      <c r="Q66" s="37" t="str">
        <f>IF(E66="","",IF(②選手情報入力!H74="","",0))</f>
        <v/>
      </c>
      <c r="R66" t="str">
        <f>IF(E66="","",IF(②選手情報入力!H74="","",IF(I66=1,VLOOKUP(②選手情報入力!H74,種目情報!$A$4:$C$21,3,FALSE),VLOOKUP(②選手情報入力!H74,種目情報!$E$4:$G$20,3,FALSE))))</f>
        <v/>
      </c>
      <c r="S66" t="str">
        <f>IF(E66="","",IF(②選手情報入力!J74="","",IF(I66=1,VLOOKUP(②選手情報入力!J74,種目情報!$A$4:$B$21,2,FALSE),VLOOKUP(②選手情報入力!J74,種目情報!$E$4:$F$20,2,FALSE))))</f>
        <v/>
      </c>
      <c r="T66" t="str">
        <f>IF(E66="","",IF(②選手情報入力!K74="","",②選手情報入力!K74))</f>
        <v/>
      </c>
      <c r="U66" s="37" t="str">
        <f>IF(E66="","",IF(②選手情報入力!J74="","",0))</f>
        <v/>
      </c>
      <c r="V66" t="str">
        <f>IF(E66="","",IF(②選手情報入力!J74="","",IF(I66=1,VLOOKUP(②選手情報入力!J74,種目情報!$A$4:$C$21,3,FALSE),VLOOKUP(②選手情報入力!J74,種目情報!$E$4:$G$20,3,FALSE))))</f>
        <v/>
      </c>
      <c r="W66" t="str">
        <f>IF(E66="","",IF(②選手情報入力!L74="","",IF(I66=1,VLOOKUP(②選手情報入力!L74,種目情報!$A$4:$B$21,2,FALSE),VLOOKUP(②選手情報入力!L74,種目情報!$E$4:$F$20,2,FALSE))))</f>
        <v/>
      </c>
      <c r="X66" t="str">
        <f>IF(E66="","",IF(②選手情報入力!M74="","",②選手情報入力!M74))</f>
        <v/>
      </c>
      <c r="Y66" s="37" t="str">
        <f>IF(E66="","",IF(②選手情報入力!L74="","",0))</f>
        <v/>
      </c>
      <c r="Z66" t="str">
        <f>IF(E66="","",IF(②選手情報入力!L74="","",IF(I66=1,VLOOKUP(②選手情報入力!L74,種目情報!$A$4:$C$21,3,FALSE),VLOOKUP(②選手情報入力!L74,種目情報!$E$4:$G$20,3,FALSE))))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IF(E67="","",I67*1000000+①団体情報入力!$D$4*1000+②選手情報入力!A75)</f>
        <v/>
      </c>
      <c r="B67" t="str">
        <f>IF(E67="","",①団体情報入力!$D$4)</f>
        <v/>
      </c>
      <c r="D67" t="str">
        <f>IF(②選手情報入力!B75="","",LEFT(②選手情報入力!B75,1))</f>
        <v/>
      </c>
      <c r="E67" t="str">
        <f>IF(②選手情報入力!B75="","",REPLACE(②選手情報入力!B75,1,1,""))</f>
        <v/>
      </c>
      <c r="F67" t="str">
        <f>IF(E67="","",②選手情報入力!C75)</f>
        <v/>
      </c>
      <c r="G67" t="str">
        <f>IF(E67="","",ASC(②選手情報入力!D75))</f>
        <v/>
      </c>
      <c r="H67" t="str">
        <f t="shared" ref="H67:H91" si="3">IF(E67="","",F67)</f>
        <v/>
      </c>
      <c r="I67" t="str">
        <f>IF(E67="","",IF(②選手情報入力!F75="男",1,2))</f>
        <v/>
      </c>
      <c r="J67" t="str">
        <f>IF(E67="","",IF(②選手情報入力!G75="","",②選手情報入力!G75))</f>
        <v/>
      </c>
      <c r="L67" t="str">
        <f t="shared" ref="L67:L91" si="4">IF(E67="","",0)</f>
        <v/>
      </c>
      <c r="M67" t="str">
        <f t="shared" ref="M67:M91" si="5">IF(E67="","","愛知")</f>
        <v/>
      </c>
      <c r="O67" t="str">
        <f>IF(E67="","",IF(②選手情報入力!H75="","",IF(I67=1,VLOOKUP(②選手情報入力!H75,種目情報!$A$4:$B$21,2,FALSE),VLOOKUP(②選手情報入力!H75,種目情報!$E$4:$F$20,2,FALSE))))</f>
        <v/>
      </c>
      <c r="P67" t="str">
        <f>IF(E67="","",IF(②選手情報入力!I75="","",②選手情報入力!I75))</f>
        <v/>
      </c>
      <c r="Q67" s="37" t="str">
        <f>IF(E67="","",IF(②選手情報入力!H75="","",0))</f>
        <v/>
      </c>
      <c r="R67" t="str">
        <f>IF(E67="","",IF(②選手情報入力!H75="","",IF(I67=1,VLOOKUP(②選手情報入力!H75,種目情報!$A$4:$C$21,3,FALSE),VLOOKUP(②選手情報入力!H75,種目情報!$E$4:$G$20,3,FALSE))))</f>
        <v/>
      </c>
      <c r="S67" t="str">
        <f>IF(E67="","",IF(②選手情報入力!J75="","",IF(I67=1,VLOOKUP(②選手情報入力!J75,種目情報!$A$4:$B$21,2,FALSE),VLOOKUP(②選手情報入力!J75,種目情報!$E$4:$F$20,2,FALSE))))</f>
        <v/>
      </c>
      <c r="T67" t="str">
        <f>IF(E67="","",IF(②選手情報入力!K75="","",②選手情報入力!K75))</f>
        <v/>
      </c>
      <c r="U67" s="37" t="str">
        <f>IF(E67="","",IF(②選手情報入力!J75="","",0))</f>
        <v/>
      </c>
      <c r="V67" t="str">
        <f>IF(E67="","",IF(②選手情報入力!J75="","",IF(I67=1,VLOOKUP(②選手情報入力!J75,種目情報!$A$4:$C$21,3,FALSE),VLOOKUP(②選手情報入力!J75,種目情報!$E$4:$G$20,3,FALSE))))</f>
        <v/>
      </c>
      <c r="W67" t="str">
        <f>IF(E67="","",IF(②選手情報入力!L75="","",IF(I67=1,VLOOKUP(②選手情報入力!L75,種目情報!$A$4:$B$21,2,FALSE),VLOOKUP(②選手情報入力!L75,種目情報!$E$4:$F$20,2,FALSE))))</f>
        <v/>
      </c>
      <c r="X67" t="str">
        <f>IF(E67="","",IF(②選手情報入力!M75="","",②選手情報入力!M75))</f>
        <v/>
      </c>
      <c r="Y67" s="37" t="str">
        <f>IF(E67="","",IF(②選手情報入力!L75="","",0))</f>
        <v/>
      </c>
      <c r="Z67" t="str">
        <f>IF(E67="","",IF(②選手情報入力!L75="","",IF(I67=1,VLOOKUP(②選手情報入力!L75,種目情報!$A$4:$C$21,3,FALSE),VLOOKUP(②選手情報入力!L75,種目情報!$E$4:$G$20,3,FALSE))))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IF(E68="","",I68*1000000+①団体情報入力!$D$4*1000+②選手情報入力!A76)</f>
        <v/>
      </c>
      <c r="B68" t="str">
        <f>IF(E68="","",①団体情報入力!$D$4)</f>
        <v/>
      </c>
      <c r="D68" t="str">
        <f>IF(②選手情報入力!B76="","",LEFT(②選手情報入力!B76,1))</f>
        <v/>
      </c>
      <c r="E68" t="str">
        <f>IF(②選手情報入力!B76="","",REPLACE(②選手情報入力!B76,1,1,""))</f>
        <v/>
      </c>
      <c r="F68" t="str">
        <f>IF(E68="","",②選手情報入力!C76)</f>
        <v/>
      </c>
      <c r="G68" t="str">
        <f>IF(E68="","",ASC(②選手情報入力!D76))</f>
        <v/>
      </c>
      <c r="H68" t="str">
        <f t="shared" si="3"/>
        <v/>
      </c>
      <c r="I68" t="str">
        <f>IF(E68="","",IF(②選手情報入力!F76="男",1,2))</f>
        <v/>
      </c>
      <c r="J68" t="str">
        <f>IF(E68="","",IF(②選手情報入力!G76="","",②選手情報入力!G76))</f>
        <v/>
      </c>
      <c r="L68" t="str">
        <f t="shared" si="4"/>
        <v/>
      </c>
      <c r="M68" t="str">
        <f t="shared" si="5"/>
        <v/>
      </c>
      <c r="O68" t="str">
        <f>IF(E68="","",IF(②選手情報入力!H76="","",IF(I68=1,VLOOKUP(②選手情報入力!H76,種目情報!$A$4:$B$21,2,FALSE),VLOOKUP(②選手情報入力!H76,種目情報!$E$4:$F$20,2,FALSE))))</f>
        <v/>
      </c>
      <c r="P68" t="str">
        <f>IF(E68="","",IF(②選手情報入力!I76="","",②選手情報入力!I76))</f>
        <v/>
      </c>
      <c r="Q68" s="37" t="str">
        <f>IF(E68="","",IF(②選手情報入力!H76="","",0))</f>
        <v/>
      </c>
      <c r="R68" t="str">
        <f>IF(E68="","",IF(②選手情報入力!H76="","",IF(I68=1,VLOOKUP(②選手情報入力!H76,種目情報!$A$4:$C$21,3,FALSE),VLOOKUP(②選手情報入力!H76,種目情報!$E$4:$G$20,3,FALSE))))</f>
        <v/>
      </c>
      <c r="S68" t="str">
        <f>IF(E68="","",IF(②選手情報入力!J76="","",IF(I68=1,VLOOKUP(②選手情報入力!J76,種目情報!$A$4:$B$21,2,FALSE),VLOOKUP(②選手情報入力!J76,種目情報!$E$4:$F$20,2,FALSE))))</f>
        <v/>
      </c>
      <c r="T68" t="str">
        <f>IF(E68="","",IF(②選手情報入力!K76="","",②選手情報入力!K76))</f>
        <v/>
      </c>
      <c r="U68" s="37" t="str">
        <f>IF(E68="","",IF(②選手情報入力!J76="","",0))</f>
        <v/>
      </c>
      <c r="V68" t="str">
        <f>IF(E68="","",IF(②選手情報入力!J76="","",IF(I68=1,VLOOKUP(②選手情報入力!J76,種目情報!$A$4:$C$21,3,FALSE),VLOOKUP(②選手情報入力!J76,種目情報!$E$4:$G$20,3,FALSE))))</f>
        <v/>
      </c>
      <c r="W68" t="str">
        <f>IF(E68="","",IF(②選手情報入力!L76="","",IF(I68=1,VLOOKUP(②選手情報入力!L76,種目情報!$A$4:$B$21,2,FALSE),VLOOKUP(②選手情報入力!L76,種目情報!$E$4:$F$20,2,FALSE))))</f>
        <v/>
      </c>
      <c r="X68" t="str">
        <f>IF(E68="","",IF(②選手情報入力!M76="","",②選手情報入力!M76))</f>
        <v/>
      </c>
      <c r="Y68" s="37" t="str">
        <f>IF(E68="","",IF(②選手情報入力!L76="","",0))</f>
        <v/>
      </c>
      <c r="Z68" t="str">
        <f>IF(E68="","",IF(②選手情報入力!L76="","",IF(I68=1,VLOOKUP(②選手情報入力!L76,種目情報!$A$4:$C$21,3,FALSE),VLOOKUP(②選手情報入力!L76,種目情報!$E$4:$G$20,3,FALSE))))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IF(E69="","",I69*1000000+①団体情報入力!$D$4*1000+②選手情報入力!A77)</f>
        <v/>
      </c>
      <c r="B69" t="str">
        <f>IF(E69="","",①団体情報入力!$D$4)</f>
        <v/>
      </c>
      <c r="D69" t="str">
        <f>IF(②選手情報入力!B77="","",LEFT(②選手情報入力!B77,1))</f>
        <v/>
      </c>
      <c r="E69" t="str">
        <f>IF(②選手情報入力!B77="","",REPLACE(②選手情報入力!B77,1,1,""))</f>
        <v/>
      </c>
      <c r="F69" t="str">
        <f>IF(E69="","",②選手情報入力!C77)</f>
        <v/>
      </c>
      <c r="G69" t="str">
        <f>IF(E69="","",ASC(②選手情報入力!D77))</f>
        <v/>
      </c>
      <c r="H69" t="str">
        <f t="shared" si="3"/>
        <v/>
      </c>
      <c r="I69" t="str">
        <f>IF(E69="","",IF(②選手情報入力!F77="男",1,2))</f>
        <v/>
      </c>
      <c r="J69" t="str">
        <f>IF(E69="","",IF(②選手情報入力!G77="","",②選手情報入力!G77))</f>
        <v/>
      </c>
      <c r="L69" t="str">
        <f t="shared" si="4"/>
        <v/>
      </c>
      <c r="M69" t="str">
        <f t="shared" si="5"/>
        <v/>
      </c>
      <c r="O69" t="str">
        <f>IF(E69="","",IF(②選手情報入力!H77="","",IF(I69=1,VLOOKUP(②選手情報入力!H77,種目情報!$A$4:$B$21,2,FALSE),VLOOKUP(②選手情報入力!H77,種目情報!$E$4:$F$20,2,FALSE))))</f>
        <v/>
      </c>
      <c r="P69" t="str">
        <f>IF(E69="","",IF(②選手情報入力!I77="","",②選手情報入力!I77))</f>
        <v/>
      </c>
      <c r="Q69" s="37" t="str">
        <f>IF(E69="","",IF(②選手情報入力!H77="","",0))</f>
        <v/>
      </c>
      <c r="R69" t="str">
        <f>IF(E69="","",IF(②選手情報入力!H77="","",IF(I69=1,VLOOKUP(②選手情報入力!H77,種目情報!$A$4:$C$21,3,FALSE),VLOOKUP(②選手情報入力!H77,種目情報!$E$4:$G$20,3,FALSE))))</f>
        <v/>
      </c>
      <c r="S69" t="str">
        <f>IF(E69="","",IF(②選手情報入力!J77="","",IF(I69=1,VLOOKUP(②選手情報入力!J77,種目情報!$A$4:$B$21,2,FALSE),VLOOKUP(②選手情報入力!J77,種目情報!$E$4:$F$20,2,FALSE))))</f>
        <v/>
      </c>
      <c r="T69" t="str">
        <f>IF(E69="","",IF(②選手情報入力!K77="","",②選手情報入力!K77))</f>
        <v/>
      </c>
      <c r="U69" s="37" t="str">
        <f>IF(E69="","",IF(②選手情報入力!J77="","",0))</f>
        <v/>
      </c>
      <c r="V69" t="str">
        <f>IF(E69="","",IF(②選手情報入力!J77="","",IF(I69=1,VLOOKUP(②選手情報入力!J77,種目情報!$A$4:$C$21,3,FALSE),VLOOKUP(②選手情報入力!J77,種目情報!$E$4:$G$20,3,FALSE))))</f>
        <v/>
      </c>
      <c r="W69" t="str">
        <f>IF(E69="","",IF(②選手情報入力!L77="","",IF(I69=1,VLOOKUP(②選手情報入力!L77,種目情報!$A$4:$B$21,2,FALSE),VLOOKUP(②選手情報入力!L77,種目情報!$E$4:$F$20,2,FALSE))))</f>
        <v/>
      </c>
      <c r="X69" t="str">
        <f>IF(E69="","",IF(②選手情報入力!M77="","",②選手情報入力!M77))</f>
        <v/>
      </c>
      <c r="Y69" s="37" t="str">
        <f>IF(E69="","",IF(②選手情報入力!L77="","",0))</f>
        <v/>
      </c>
      <c r="Z69" t="str">
        <f>IF(E69="","",IF(②選手情報入力!L77="","",IF(I69=1,VLOOKUP(②選手情報入力!L77,種目情報!$A$4:$C$21,3,FALSE),VLOOKUP(②選手情報入力!L77,種目情報!$E$4:$G$20,3,FALSE))))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IF(E70="","",I70*1000000+①団体情報入力!$D$4*1000+②選手情報入力!A78)</f>
        <v/>
      </c>
      <c r="B70" t="str">
        <f>IF(E70="","",①団体情報入力!$D$4)</f>
        <v/>
      </c>
      <c r="D70" t="str">
        <f>IF(②選手情報入力!B78="","",LEFT(②選手情報入力!B78,1))</f>
        <v/>
      </c>
      <c r="E70" t="str">
        <f>IF(②選手情報入力!B78="","",REPLACE(②選手情報入力!B78,1,1,""))</f>
        <v/>
      </c>
      <c r="F70" t="str">
        <f>IF(E70="","",②選手情報入力!C78)</f>
        <v/>
      </c>
      <c r="G70" t="str">
        <f>IF(E70="","",ASC(②選手情報入力!D78))</f>
        <v/>
      </c>
      <c r="H70" t="str">
        <f t="shared" si="3"/>
        <v/>
      </c>
      <c r="I70" t="str">
        <f>IF(E70="","",IF(②選手情報入力!F78="男",1,2))</f>
        <v/>
      </c>
      <c r="J70" t="str">
        <f>IF(E70="","",IF(②選手情報入力!G78="","",②選手情報入力!G78))</f>
        <v/>
      </c>
      <c r="L70" t="str">
        <f t="shared" si="4"/>
        <v/>
      </c>
      <c r="M70" t="str">
        <f t="shared" si="5"/>
        <v/>
      </c>
      <c r="O70" t="str">
        <f>IF(E70="","",IF(②選手情報入力!H78="","",IF(I70=1,VLOOKUP(②選手情報入力!H78,種目情報!$A$4:$B$21,2,FALSE),VLOOKUP(②選手情報入力!H78,種目情報!$E$4:$F$20,2,FALSE))))</f>
        <v/>
      </c>
      <c r="P70" t="str">
        <f>IF(E70="","",IF(②選手情報入力!I78="","",②選手情報入力!I78))</f>
        <v/>
      </c>
      <c r="Q70" s="37" t="str">
        <f>IF(E70="","",IF(②選手情報入力!H78="","",0))</f>
        <v/>
      </c>
      <c r="R70" t="str">
        <f>IF(E70="","",IF(②選手情報入力!H78="","",IF(I70=1,VLOOKUP(②選手情報入力!H78,種目情報!$A$4:$C$21,3,FALSE),VLOOKUP(②選手情報入力!H78,種目情報!$E$4:$G$20,3,FALSE))))</f>
        <v/>
      </c>
      <c r="S70" t="str">
        <f>IF(E70="","",IF(②選手情報入力!J78="","",IF(I70=1,VLOOKUP(②選手情報入力!J78,種目情報!$A$4:$B$21,2,FALSE),VLOOKUP(②選手情報入力!J78,種目情報!$E$4:$F$20,2,FALSE))))</f>
        <v/>
      </c>
      <c r="T70" t="str">
        <f>IF(E70="","",IF(②選手情報入力!K78="","",②選手情報入力!K78))</f>
        <v/>
      </c>
      <c r="U70" s="37" t="str">
        <f>IF(E70="","",IF(②選手情報入力!J78="","",0))</f>
        <v/>
      </c>
      <c r="V70" t="str">
        <f>IF(E70="","",IF(②選手情報入力!J78="","",IF(I70=1,VLOOKUP(②選手情報入力!J78,種目情報!$A$4:$C$21,3,FALSE),VLOOKUP(②選手情報入力!J78,種目情報!$E$4:$G$20,3,FALSE))))</f>
        <v/>
      </c>
      <c r="W70" t="str">
        <f>IF(E70="","",IF(②選手情報入力!L78="","",IF(I70=1,VLOOKUP(②選手情報入力!L78,種目情報!$A$4:$B$21,2,FALSE),VLOOKUP(②選手情報入力!L78,種目情報!$E$4:$F$20,2,FALSE))))</f>
        <v/>
      </c>
      <c r="X70" t="str">
        <f>IF(E70="","",IF(②選手情報入力!M78="","",②選手情報入力!M78))</f>
        <v/>
      </c>
      <c r="Y70" s="37" t="str">
        <f>IF(E70="","",IF(②選手情報入力!L78="","",0))</f>
        <v/>
      </c>
      <c r="Z70" t="str">
        <f>IF(E70="","",IF(②選手情報入力!L78="","",IF(I70=1,VLOOKUP(②選手情報入力!L78,種目情報!$A$4:$C$21,3,FALSE),VLOOKUP(②選手情報入力!L78,種目情報!$E$4:$G$20,3,FALSE))))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IF(E71="","",I71*1000000+①団体情報入力!$D$4*1000+②選手情報入力!A79)</f>
        <v/>
      </c>
      <c r="B71" t="str">
        <f>IF(E71="","",①団体情報入力!$D$4)</f>
        <v/>
      </c>
      <c r="D71" t="str">
        <f>IF(②選手情報入力!B79="","",LEFT(②選手情報入力!B79,1))</f>
        <v/>
      </c>
      <c r="E71" t="str">
        <f>IF(②選手情報入力!B79="","",REPLACE(②選手情報入力!B79,1,1,""))</f>
        <v/>
      </c>
      <c r="F71" t="str">
        <f>IF(E71="","",②選手情報入力!C79)</f>
        <v/>
      </c>
      <c r="G71" t="str">
        <f>IF(E71="","",ASC(②選手情報入力!D79))</f>
        <v/>
      </c>
      <c r="H71" t="str">
        <f t="shared" si="3"/>
        <v/>
      </c>
      <c r="I71" t="str">
        <f>IF(E71="","",IF(②選手情報入力!F79="男",1,2))</f>
        <v/>
      </c>
      <c r="J71" t="str">
        <f>IF(E71="","",IF(②選手情報入力!G79="","",②選手情報入力!G79))</f>
        <v/>
      </c>
      <c r="L71" t="str">
        <f t="shared" si="4"/>
        <v/>
      </c>
      <c r="M71" t="str">
        <f t="shared" si="5"/>
        <v/>
      </c>
      <c r="O71" t="str">
        <f>IF(E71="","",IF(②選手情報入力!H79="","",IF(I71=1,VLOOKUP(②選手情報入力!H79,種目情報!$A$4:$B$21,2,FALSE),VLOOKUP(②選手情報入力!H79,種目情報!$E$4:$F$20,2,FALSE))))</f>
        <v/>
      </c>
      <c r="P71" t="str">
        <f>IF(E71="","",IF(②選手情報入力!I79="","",②選手情報入力!I79))</f>
        <v/>
      </c>
      <c r="Q71" s="37" t="str">
        <f>IF(E71="","",IF(②選手情報入力!H79="","",0))</f>
        <v/>
      </c>
      <c r="R71" t="str">
        <f>IF(E71="","",IF(②選手情報入力!H79="","",IF(I71=1,VLOOKUP(②選手情報入力!H79,種目情報!$A$4:$C$21,3,FALSE),VLOOKUP(②選手情報入力!H79,種目情報!$E$4:$G$20,3,FALSE))))</f>
        <v/>
      </c>
      <c r="S71" t="str">
        <f>IF(E71="","",IF(②選手情報入力!J79="","",IF(I71=1,VLOOKUP(②選手情報入力!J79,種目情報!$A$4:$B$21,2,FALSE),VLOOKUP(②選手情報入力!J79,種目情報!$E$4:$F$20,2,FALSE))))</f>
        <v/>
      </c>
      <c r="T71" t="str">
        <f>IF(E71="","",IF(②選手情報入力!K79="","",②選手情報入力!K79))</f>
        <v/>
      </c>
      <c r="U71" s="37" t="str">
        <f>IF(E71="","",IF(②選手情報入力!J79="","",0))</f>
        <v/>
      </c>
      <c r="V71" t="str">
        <f>IF(E71="","",IF(②選手情報入力!J79="","",IF(I71=1,VLOOKUP(②選手情報入力!J79,種目情報!$A$4:$C$21,3,FALSE),VLOOKUP(②選手情報入力!J79,種目情報!$E$4:$G$20,3,FALSE))))</f>
        <v/>
      </c>
      <c r="W71" t="str">
        <f>IF(E71="","",IF(②選手情報入力!L79="","",IF(I71=1,VLOOKUP(②選手情報入力!L79,種目情報!$A$4:$B$21,2,FALSE),VLOOKUP(②選手情報入力!L79,種目情報!$E$4:$F$20,2,FALSE))))</f>
        <v/>
      </c>
      <c r="X71" t="str">
        <f>IF(E71="","",IF(②選手情報入力!M79="","",②選手情報入力!M79))</f>
        <v/>
      </c>
      <c r="Y71" s="37" t="str">
        <f>IF(E71="","",IF(②選手情報入力!L79="","",0))</f>
        <v/>
      </c>
      <c r="Z71" t="str">
        <f>IF(E71="","",IF(②選手情報入力!L79="","",IF(I71=1,VLOOKUP(②選手情報入力!L79,種目情報!$A$4:$C$21,3,FALSE),VLOOKUP(②選手情報入力!L79,種目情報!$E$4:$G$20,3,FALSE))))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IF(E72="","",I72*1000000+①団体情報入力!$D$4*1000+②選手情報入力!A80)</f>
        <v/>
      </c>
      <c r="B72" t="str">
        <f>IF(E72="","",①団体情報入力!$D$4)</f>
        <v/>
      </c>
      <c r="D72" t="str">
        <f>IF(②選手情報入力!B80="","",LEFT(②選手情報入力!B80,1))</f>
        <v/>
      </c>
      <c r="E72" t="str">
        <f>IF(②選手情報入力!B80="","",REPLACE(②選手情報入力!B80,1,1,""))</f>
        <v/>
      </c>
      <c r="F72" t="str">
        <f>IF(E72="","",②選手情報入力!C80)</f>
        <v/>
      </c>
      <c r="G72" t="str">
        <f>IF(E72="","",ASC(②選手情報入力!D80))</f>
        <v/>
      </c>
      <c r="H72" t="str">
        <f t="shared" si="3"/>
        <v/>
      </c>
      <c r="I72" t="str">
        <f>IF(E72="","",IF(②選手情報入力!F80="男",1,2))</f>
        <v/>
      </c>
      <c r="J72" t="str">
        <f>IF(E72="","",IF(②選手情報入力!G80="","",②選手情報入力!G80))</f>
        <v/>
      </c>
      <c r="L72" t="str">
        <f t="shared" si="4"/>
        <v/>
      </c>
      <c r="M72" t="str">
        <f t="shared" si="5"/>
        <v/>
      </c>
      <c r="O72" t="str">
        <f>IF(E72="","",IF(②選手情報入力!H80="","",IF(I72=1,VLOOKUP(②選手情報入力!H80,種目情報!$A$4:$B$21,2,FALSE),VLOOKUP(②選手情報入力!H80,種目情報!$E$4:$F$20,2,FALSE))))</f>
        <v/>
      </c>
      <c r="P72" t="str">
        <f>IF(E72="","",IF(②選手情報入力!I80="","",②選手情報入力!I80))</f>
        <v/>
      </c>
      <c r="Q72" s="37" t="str">
        <f>IF(E72="","",IF(②選手情報入力!H80="","",0))</f>
        <v/>
      </c>
      <c r="R72" t="str">
        <f>IF(E72="","",IF(②選手情報入力!H80="","",IF(I72=1,VLOOKUP(②選手情報入力!H80,種目情報!$A$4:$C$21,3,FALSE),VLOOKUP(②選手情報入力!H80,種目情報!$E$4:$G$20,3,FALSE))))</f>
        <v/>
      </c>
      <c r="S72" t="str">
        <f>IF(E72="","",IF(②選手情報入力!J80="","",IF(I72=1,VLOOKUP(②選手情報入力!J80,種目情報!$A$4:$B$21,2,FALSE),VLOOKUP(②選手情報入力!J80,種目情報!$E$4:$F$20,2,FALSE))))</f>
        <v/>
      </c>
      <c r="T72" t="str">
        <f>IF(E72="","",IF(②選手情報入力!K80="","",②選手情報入力!K80))</f>
        <v/>
      </c>
      <c r="U72" s="37" t="str">
        <f>IF(E72="","",IF(②選手情報入力!J80="","",0))</f>
        <v/>
      </c>
      <c r="V72" t="str">
        <f>IF(E72="","",IF(②選手情報入力!J80="","",IF(I72=1,VLOOKUP(②選手情報入力!J80,種目情報!$A$4:$C$21,3,FALSE),VLOOKUP(②選手情報入力!J80,種目情報!$E$4:$G$20,3,FALSE))))</f>
        <v/>
      </c>
      <c r="W72" t="str">
        <f>IF(E72="","",IF(②選手情報入力!L80="","",IF(I72=1,VLOOKUP(②選手情報入力!L80,種目情報!$A$4:$B$21,2,FALSE),VLOOKUP(②選手情報入力!L80,種目情報!$E$4:$F$20,2,FALSE))))</f>
        <v/>
      </c>
      <c r="X72" t="str">
        <f>IF(E72="","",IF(②選手情報入力!M80="","",②選手情報入力!M80))</f>
        <v/>
      </c>
      <c r="Y72" s="37" t="str">
        <f>IF(E72="","",IF(②選手情報入力!L80="","",0))</f>
        <v/>
      </c>
      <c r="Z72" t="str">
        <f>IF(E72="","",IF(②選手情報入力!L80="","",IF(I72=1,VLOOKUP(②選手情報入力!L80,種目情報!$A$4:$C$21,3,FALSE),VLOOKUP(②選手情報入力!L80,種目情報!$E$4:$G$20,3,FALSE))))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IF(E73="","",I73*1000000+①団体情報入力!$D$4*1000+②選手情報入力!A81)</f>
        <v/>
      </c>
      <c r="B73" t="str">
        <f>IF(E73="","",①団体情報入力!$D$4)</f>
        <v/>
      </c>
      <c r="D73" t="str">
        <f>IF(②選手情報入力!B81="","",LEFT(②選手情報入力!B81,1))</f>
        <v/>
      </c>
      <c r="E73" t="str">
        <f>IF(②選手情報入力!B81="","",REPLACE(②選手情報入力!B81,1,1,""))</f>
        <v/>
      </c>
      <c r="F73" t="str">
        <f>IF(E73="","",②選手情報入力!C81)</f>
        <v/>
      </c>
      <c r="G73" t="str">
        <f>IF(E73="","",ASC(②選手情報入力!D81))</f>
        <v/>
      </c>
      <c r="H73" t="str">
        <f t="shared" si="3"/>
        <v/>
      </c>
      <c r="I73" t="str">
        <f>IF(E73="","",IF(②選手情報入力!F81="男",1,2))</f>
        <v/>
      </c>
      <c r="J73" t="str">
        <f>IF(E73="","",IF(②選手情報入力!G81="","",②選手情報入力!G81))</f>
        <v/>
      </c>
      <c r="L73" t="str">
        <f t="shared" si="4"/>
        <v/>
      </c>
      <c r="M73" t="str">
        <f t="shared" si="5"/>
        <v/>
      </c>
      <c r="O73" t="str">
        <f>IF(E73="","",IF(②選手情報入力!H81="","",IF(I73=1,VLOOKUP(②選手情報入力!H81,種目情報!$A$4:$B$21,2,FALSE),VLOOKUP(②選手情報入力!H81,種目情報!$E$4:$F$20,2,FALSE))))</f>
        <v/>
      </c>
      <c r="P73" t="str">
        <f>IF(E73="","",IF(②選手情報入力!I81="","",②選手情報入力!I81))</f>
        <v/>
      </c>
      <c r="Q73" s="37" t="str">
        <f>IF(E73="","",IF(②選手情報入力!H81="","",0))</f>
        <v/>
      </c>
      <c r="R73" t="str">
        <f>IF(E73="","",IF(②選手情報入力!H81="","",IF(I73=1,VLOOKUP(②選手情報入力!H81,種目情報!$A$4:$C$21,3,FALSE),VLOOKUP(②選手情報入力!H81,種目情報!$E$4:$G$20,3,FALSE))))</f>
        <v/>
      </c>
      <c r="S73" t="str">
        <f>IF(E73="","",IF(②選手情報入力!J81="","",IF(I73=1,VLOOKUP(②選手情報入力!J81,種目情報!$A$4:$B$21,2,FALSE),VLOOKUP(②選手情報入力!J81,種目情報!$E$4:$F$20,2,FALSE))))</f>
        <v/>
      </c>
      <c r="T73" t="str">
        <f>IF(E73="","",IF(②選手情報入力!K81="","",②選手情報入力!K81))</f>
        <v/>
      </c>
      <c r="U73" s="37" t="str">
        <f>IF(E73="","",IF(②選手情報入力!J81="","",0))</f>
        <v/>
      </c>
      <c r="V73" t="str">
        <f>IF(E73="","",IF(②選手情報入力!J81="","",IF(I73=1,VLOOKUP(②選手情報入力!J81,種目情報!$A$4:$C$21,3,FALSE),VLOOKUP(②選手情報入力!J81,種目情報!$E$4:$G$20,3,FALSE))))</f>
        <v/>
      </c>
      <c r="W73" t="str">
        <f>IF(E73="","",IF(②選手情報入力!L81="","",IF(I73=1,VLOOKUP(②選手情報入力!L81,種目情報!$A$4:$B$21,2,FALSE),VLOOKUP(②選手情報入力!L81,種目情報!$E$4:$F$20,2,FALSE))))</f>
        <v/>
      </c>
      <c r="X73" t="str">
        <f>IF(E73="","",IF(②選手情報入力!M81="","",②選手情報入力!M81))</f>
        <v/>
      </c>
      <c r="Y73" s="37" t="str">
        <f>IF(E73="","",IF(②選手情報入力!L81="","",0))</f>
        <v/>
      </c>
      <c r="Z73" t="str">
        <f>IF(E73="","",IF(②選手情報入力!L81="","",IF(I73=1,VLOOKUP(②選手情報入力!L81,種目情報!$A$4:$C$21,3,FALSE),VLOOKUP(②選手情報入力!L81,種目情報!$E$4:$G$20,3,FALSE))))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IF(E74="","",I74*1000000+①団体情報入力!$D$4*1000+②選手情報入力!A82)</f>
        <v/>
      </c>
      <c r="B74" t="str">
        <f>IF(E74="","",①団体情報入力!$D$4)</f>
        <v/>
      </c>
      <c r="D74" t="str">
        <f>IF(②選手情報入力!B82="","",LEFT(②選手情報入力!B82,1))</f>
        <v/>
      </c>
      <c r="E74" t="str">
        <f>IF(②選手情報入力!B82="","",REPLACE(②選手情報入力!B82,1,1,""))</f>
        <v/>
      </c>
      <c r="F74" t="str">
        <f>IF(E74="","",②選手情報入力!C82)</f>
        <v/>
      </c>
      <c r="G74" t="str">
        <f>IF(E74="","",ASC(②選手情報入力!D82))</f>
        <v/>
      </c>
      <c r="H74" t="str">
        <f t="shared" si="3"/>
        <v/>
      </c>
      <c r="I74" t="str">
        <f>IF(E74="","",IF(②選手情報入力!F82="男",1,2))</f>
        <v/>
      </c>
      <c r="J74" t="str">
        <f>IF(E74="","",IF(②選手情報入力!G82="","",②選手情報入力!G82))</f>
        <v/>
      </c>
      <c r="L74" t="str">
        <f t="shared" si="4"/>
        <v/>
      </c>
      <c r="M74" t="str">
        <f t="shared" si="5"/>
        <v/>
      </c>
      <c r="O74" t="str">
        <f>IF(E74="","",IF(②選手情報入力!H82="","",IF(I74=1,VLOOKUP(②選手情報入力!H82,種目情報!$A$4:$B$21,2,FALSE),VLOOKUP(②選手情報入力!H82,種目情報!$E$4:$F$20,2,FALSE))))</f>
        <v/>
      </c>
      <c r="P74" t="str">
        <f>IF(E74="","",IF(②選手情報入力!I82="","",②選手情報入力!I82))</f>
        <v/>
      </c>
      <c r="Q74" s="37" t="str">
        <f>IF(E74="","",IF(②選手情報入力!H82="","",0))</f>
        <v/>
      </c>
      <c r="R74" t="str">
        <f>IF(E74="","",IF(②選手情報入力!H82="","",IF(I74=1,VLOOKUP(②選手情報入力!H82,種目情報!$A$4:$C$21,3,FALSE),VLOOKUP(②選手情報入力!H82,種目情報!$E$4:$G$20,3,FALSE))))</f>
        <v/>
      </c>
      <c r="S74" t="str">
        <f>IF(E74="","",IF(②選手情報入力!J82="","",IF(I74=1,VLOOKUP(②選手情報入力!J82,種目情報!$A$4:$B$21,2,FALSE),VLOOKUP(②選手情報入力!J82,種目情報!$E$4:$F$20,2,FALSE))))</f>
        <v/>
      </c>
      <c r="T74" t="str">
        <f>IF(E74="","",IF(②選手情報入力!K82="","",②選手情報入力!K82))</f>
        <v/>
      </c>
      <c r="U74" s="37" t="str">
        <f>IF(E74="","",IF(②選手情報入力!J82="","",0))</f>
        <v/>
      </c>
      <c r="V74" t="str">
        <f>IF(E74="","",IF(②選手情報入力!J82="","",IF(I74=1,VLOOKUP(②選手情報入力!J82,種目情報!$A$4:$C$21,3,FALSE),VLOOKUP(②選手情報入力!J82,種目情報!$E$4:$G$20,3,FALSE))))</f>
        <v/>
      </c>
      <c r="W74" t="str">
        <f>IF(E74="","",IF(②選手情報入力!L82="","",IF(I74=1,VLOOKUP(②選手情報入力!L82,種目情報!$A$4:$B$21,2,FALSE),VLOOKUP(②選手情報入力!L82,種目情報!$E$4:$F$20,2,FALSE))))</f>
        <v/>
      </c>
      <c r="X74" t="str">
        <f>IF(E74="","",IF(②選手情報入力!M82="","",②選手情報入力!M82))</f>
        <v/>
      </c>
      <c r="Y74" s="37" t="str">
        <f>IF(E74="","",IF(②選手情報入力!L82="","",0))</f>
        <v/>
      </c>
      <c r="Z74" t="str">
        <f>IF(E74="","",IF(②選手情報入力!L82="","",IF(I74=1,VLOOKUP(②選手情報入力!L82,種目情報!$A$4:$C$21,3,FALSE),VLOOKUP(②選手情報入力!L82,種目情報!$E$4:$G$20,3,FALSE))))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IF(E75="","",I75*1000000+①団体情報入力!$D$4*1000+②選手情報入力!A83)</f>
        <v/>
      </c>
      <c r="B75" t="str">
        <f>IF(E75="","",①団体情報入力!$D$4)</f>
        <v/>
      </c>
      <c r="D75" t="str">
        <f>IF(②選手情報入力!B83="","",LEFT(②選手情報入力!B83,1))</f>
        <v/>
      </c>
      <c r="E75" t="str">
        <f>IF(②選手情報入力!B83="","",REPLACE(②選手情報入力!B83,1,1,""))</f>
        <v/>
      </c>
      <c r="F75" t="str">
        <f>IF(E75="","",②選手情報入力!C83)</f>
        <v/>
      </c>
      <c r="G75" t="str">
        <f>IF(E75="","",ASC(②選手情報入力!D83))</f>
        <v/>
      </c>
      <c r="H75" t="str">
        <f t="shared" si="3"/>
        <v/>
      </c>
      <c r="I75" t="str">
        <f>IF(E75="","",IF(②選手情報入力!F83="男",1,2))</f>
        <v/>
      </c>
      <c r="J75" t="str">
        <f>IF(E75="","",IF(②選手情報入力!G83="","",②選手情報入力!G83))</f>
        <v/>
      </c>
      <c r="L75" t="str">
        <f t="shared" si="4"/>
        <v/>
      </c>
      <c r="M75" t="str">
        <f t="shared" si="5"/>
        <v/>
      </c>
      <c r="O75" t="str">
        <f>IF(E75="","",IF(②選手情報入力!H83="","",IF(I75=1,VLOOKUP(②選手情報入力!H83,種目情報!$A$4:$B$21,2,FALSE),VLOOKUP(②選手情報入力!H83,種目情報!$E$4:$F$20,2,FALSE))))</f>
        <v/>
      </c>
      <c r="P75" t="str">
        <f>IF(E75="","",IF(②選手情報入力!I83="","",②選手情報入力!I83))</f>
        <v/>
      </c>
      <c r="Q75" s="37" t="str">
        <f>IF(E75="","",IF(②選手情報入力!H83="","",0))</f>
        <v/>
      </c>
      <c r="R75" t="str">
        <f>IF(E75="","",IF(②選手情報入力!H83="","",IF(I75=1,VLOOKUP(②選手情報入力!H83,種目情報!$A$4:$C$21,3,FALSE),VLOOKUP(②選手情報入力!H83,種目情報!$E$4:$G$20,3,FALSE))))</f>
        <v/>
      </c>
      <c r="S75" t="str">
        <f>IF(E75="","",IF(②選手情報入力!J83="","",IF(I75=1,VLOOKUP(②選手情報入力!J83,種目情報!$A$4:$B$21,2,FALSE),VLOOKUP(②選手情報入力!J83,種目情報!$E$4:$F$20,2,FALSE))))</f>
        <v/>
      </c>
      <c r="T75" t="str">
        <f>IF(E75="","",IF(②選手情報入力!K83="","",②選手情報入力!K83))</f>
        <v/>
      </c>
      <c r="U75" s="37" t="str">
        <f>IF(E75="","",IF(②選手情報入力!J83="","",0))</f>
        <v/>
      </c>
      <c r="V75" t="str">
        <f>IF(E75="","",IF(②選手情報入力!J83="","",IF(I75=1,VLOOKUP(②選手情報入力!J83,種目情報!$A$4:$C$21,3,FALSE),VLOOKUP(②選手情報入力!J83,種目情報!$E$4:$G$20,3,FALSE))))</f>
        <v/>
      </c>
      <c r="W75" t="str">
        <f>IF(E75="","",IF(②選手情報入力!L83="","",IF(I75=1,VLOOKUP(②選手情報入力!L83,種目情報!$A$4:$B$21,2,FALSE),VLOOKUP(②選手情報入力!L83,種目情報!$E$4:$F$20,2,FALSE))))</f>
        <v/>
      </c>
      <c r="X75" t="str">
        <f>IF(E75="","",IF(②選手情報入力!M83="","",②選手情報入力!M83))</f>
        <v/>
      </c>
      <c r="Y75" s="37" t="str">
        <f>IF(E75="","",IF(②選手情報入力!L83="","",0))</f>
        <v/>
      </c>
      <c r="Z75" t="str">
        <f>IF(E75="","",IF(②選手情報入力!L83="","",IF(I75=1,VLOOKUP(②選手情報入力!L83,種目情報!$A$4:$C$21,3,FALSE),VLOOKUP(②選手情報入力!L83,種目情報!$E$4:$G$20,3,FALSE))))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IF(E76="","",I76*1000000+①団体情報入力!$D$4*1000+②選手情報入力!A84)</f>
        <v/>
      </c>
      <c r="B76" t="str">
        <f>IF(E76="","",①団体情報入力!$D$4)</f>
        <v/>
      </c>
      <c r="D76" t="str">
        <f>IF(②選手情報入力!B84="","",LEFT(②選手情報入力!B84,1))</f>
        <v/>
      </c>
      <c r="E76" t="str">
        <f>IF(②選手情報入力!B84="","",REPLACE(②選手情報入力!B84,1,1,""))</f>
        <v/>
      </c>
      <c r="F76" t="str">
        <f>IF(E76="","",②選手情報入力!C84)</f>
        <v/>
      </c>
      <c r="G76" t="str">
        <f>IF(E76="","",ASC(②選手情報入力!D84))</f>
        <v/>
      </c>
      <c r="H76" t="str">
        <f t="shared" si="3"/>
        <v/>
      </c>
      <c r="I76" t="str">
        <f>IF(E76="","",IF(②選手情報入力!F84="男",1,2))</f>
        <v/>
      </c>
      <c r="J76" t="str">
        <f>IF(E76="","",IF(②選手情報入力!G84="","",②選手情報入力!G84))</f>
        <v/>
      </c>
      <c r="L76" t="str">
        <f t="shared" si="4"/>
        <v/>
      </c>
      <c r="M76" t="str">
        <f t="shared" si="5"/>
        <v/>
      </c>
      <c r="O76" t="str">
        <f>IF(E76="","",IF(②選手情報入力!H84="","",IF(I76=1,VLOOKUP(②選手情報入力!H84,種目情報!$A$4:$B$21,2,FALSE),VLOOKUP(②選手情報入力!H84,種目情報!$E$4:$F$20,2,FALSE))))</f>
        <v/>
      </c>
      <c r="P76" t="str">
        <f>IF(E76="","",IF(②選手情報入力!I84="","",②選手情報入力!I84))</f>
        <v/>
      </c>
      <c r="Q76" s="37" t="str">
        <f>IF(E76="","",IF(②選手情報入力!H84="","",0))</f>
        <v/>
      </c>
      <c r="R76" t="str">
        <f>IF(E76="","",IF(②選手情報入力!H84="","",IF(I76=1,VLOOKUP(②選手情報入力!H84,種目情報!$A$4:$C$21,3,FALSE),VLOOKUP(②選手情報入力!H84,種目情報!$E$4:$G$20,3,FALSE))))</f>
        <v/>
      </c>
      <c r="S76" t="str">
        <f>IF(E76="","",IF(②選手情報入力!J84="","",IF(I76=1,VLOOKUP(②選手情報入力!J84,種目情報!$A$4:$B$21,2,FALSE),VLOOKUP(②選手情報入力!J84,種目情報!$E$4:$F$20,2,FALSE))))</f>
        <v/>
      </c>
      <c r="T76" t="str">
        <f>IF(E76="","",IF(②選手情報入力!K84="","",②選手情報入力!K84))</f>
        <v/>
      </c>
      <c r="U76" s="37" t="str">
        <f>IF(E76="","",IF(②選手情報入力!J84="","",0))</f>
        <v/>
      </c>
      <c r="V76" t="str">
        <f>IF(E76="","",IF(②選手情報入力!J84="","",IF(I76=1,VLOOKUP(②選手情報入力!J84,種目情報!$A$4:$C$21,3,FALSE),VLOOKUP(②選手情報入力!J84,種目情報!$E$4:$G$20,3,FALSE))))</f>
        <v/>
      </c>
      <c r="W76" t="str">
        <f>IF(E76="","",IF(②選手情報入力!L84="","",IF(I76=1,VLOOKUP(②選手情報入力!L84,種目情報!$A$4:$B$21,2,FALSE),VLOOKUP(②選手情報入力!L84,種目情報!$E$4:$F$20,2,FALSE))))</f>
        <v/>
      </c>
      <c r="X76" t="str">
        <f>IF(E76="","",IF(②選手情報入力!M84="","",②選手情報入力!M84))</f>
        <v/>
      </c>
      <c r="Y76" s="37" t="str">
        <f>IF(E76="","",IF(②選手情報入力!L84="","",0))</f>
        <v/>
      </c>
      <c r="Z76" t="str">
        <f>IF(E76="","",IF(②選手情報入力!L84="","",IF(I76=1,VLOOKUP(②選手情報入力!L84,種目情報!$A$4:$C$21,3,FALSE),VLOOKUP(②選手情報入力!L84,種目情報!$E$4:$G$20,3,FALSE))))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IF(E77="","",I77*1000000+①団体情報入力!$D$4*1000+②選手情報入力!A85)</f>
        <v/>
      </c>
      <c r="B77" t="str">
        <f>IF(E77="","",①団体情報入力!$D$4)</f>
        <v/>
      </c>
      <c r="D77" t="str">
        <f>IF(②選手情報入力!B85="","",LEFT(②選手情報入力!B85,1))</f>
        <v/>
      </c>
      <c r="E77" t="str">
        <f>IF(②選手情報入力!B85="","",REPLACE(②選手情報入力!B85,1,1,""))</f>
        <v/>
      </c>
      <c r="F77" t="str">
        <f>IF(E77="","",②選手情報入力!C85)</f>
        <v/>
      </c>
      <c r="G77" t="str">
        <f>IF(E77="","",ASC(②選手情報入力!D85))</f>
        <v/>
      </c>
      <c r="H77" t="str">
        <f t="shared" si="3"/>
        <v/>
      </c>
      <c r="I77" t="str">
        <f>IF(E77="","",IF(②選手情報入力!F85="男",1,2))</f>
        <v/>
      </c>
      <c r="J77" t="str">
        <f>IF(E77="","",IF(②選手情報入力!G85="","",②選手情報入力!G85))</f>
        <v/>
      </c>
      <c r="L77" t="str">
        <f t="shared" si="4"/>
        <v/>
      </c>
      <c r="M77" t="str">
        <f t="shared" si="5"/>
        <v/>
      </c>
      <c r="O77" t="str">
        <f>IF(E77="","",IF(②選手情報入力!H85="","",IF(I77=1,VLOOKUP(②選手情報入力!H85,種目情報!$A$4:$B$21,2,FALSE),VLOOKUP(②選手情報入力!H85,種目情報!$E$4:$F$20,2,FALSE))))</f>
        <v/>
      </c>
      <c r="P77" t="str">
        <f>IF(E77="","",IF(②選手情報入力!I85="","",②選手情報入力!I85))</f>
        <v/>
      </c>
      <c r="Q77" s="37" t="str">
        <f>IF(E77="","",IF(②選手情報入力!H85="","",0))</f>
        <v/>
      </c>
      <c r="R77" t="str">
        <f>IF(E77="","",IF(②選手情報入力!H85="","",IF(I77=1,VLOOKUP(②選手情報入力!H85,種目情報!$A$4:$C$21,3,FALSE),VLOOKUP(②選手情報入力!H85,種目情報!$E$4:$G$20,3,FALSE))))</f>
        <v/>
      </c>
      <c r="S77" t="str">
        <f>IF(E77="","",IF(②選手情報入力!J85="","",IF(I77=1,VLOOKUP(②選手情報入力!J85,種目情報!$A$4:$B$21,2,FALSE),VLOOKUP(②選手情報入力!J85,種目情報!$E$4:$F$20,2,FALSE))))</f>
        <v/>
      </c>
      <c r="T77" t="str">
        <f>IF(E77="","",IF(②選手情報入力!K85="","",②選手情報入力!K85))</f>
        <v/>
      </c>
      <c r="U77" s="37" t="str">
        <f>IF(E77="","",IF(②選手情報入力!J85="","",0))</f>
        <v/>
      </c>
      <c r="V77" t="str">
        <f>IF(E77="","",IF(②選手情報入力!J85="","",IF(I77=1,VLOOKUP(②選手情報入力!J85,種目情報!$A$4:$C$21,3,FALSE),VLOOKUP(②選手情報入力!J85,種目情報!$E$4:$G$20,3,FALSE))))</f>
        <v/>
      </c>
      <c r="W77" t="str">
        <f>IF(E77="","",IF(②選手情報入力!L85="","",IF(I77=1,VLOOKUP(②選手情報入力!L85,種目情報!$A$4:$B$21,2,FALSE),VLOOKUP(②選手情報入力!L85,種目情報!$E$4:$F$20,2,FALSE))))</f>
        <v/>
      </c>
      <c r="X77" t="str">
        <f>IF(E77="","",IF(②選手情報入力!M85="","",②選手情報入力!M85))</f>
        <v/>
      </c>
      <c r="Y77" s="37" t="str">
        <f>IF(E77="","",IF(②選手情報入力!L85="","",0))</f>
        <v/>
      </c>
      <c r="Z77" t="str">
        <f>IF(E77="","",IF(②選手情報入力!L85="","",IF(I77=1,VLOOKUP(②選手情報入力!L85,種目情報!$A$4:$C$21,3,FALSE),VLOOKUP(②選手情報入力!L85,種目情報!$E$4:$G$20,3,FALSE))))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IF(E78="","",I78*1000000+①団体情報入力!$D$4*1000+②選手情報入力!A86)</f>
        <v/>
      </c>
      <c r="B78" t="str">
        <f>IF(E78="","",①団体情報入力!$D$4)</f>
        <v/>
      </c>
      <c r="D78" t="str">
        <f>IF(②選手情報入力!B86="","",LEFT(②選手情報入力!B86,1))</f>
        <v/>
      </c>
      <c r="E78" t="str">
        <f>IF(②選手情報入力!B86="","",REPLACE(②選手情報入力!B86,1,1,""))</f>
        <v/>
      </c>
      <c r="F78" t="str">
        <f>IF(E78="","",②選手情報入力!C86)</f>
        <v/>
      </c>
      <c r="G78" t="str">
        <f>IF(E78="","",ASC(②選手情報入力!D86))</f>
        <v/>
      </c>
      <c r="H78" t="str">
        <f t="shared" si="3"/>
        <v/>
      </c>
      <c r="I78" t="str">
        <f>IF(E78="","",IF(②選手情報入力!F86="男",1,2))</f>
        <v/>
      </c>
      <c r="J78" t="str">
        <f>IF(E78="","",IF(②選手情報入力!G86="","",②選手情報入力!G86))</f>
        <v/>
      </c>
      <c r="L78" t="str">
        <f t="shared" si="4"/>
        <v/>
      </c>
      <c r="M78" t="str">
        <f t="shared" si="5"/>
        <v/>
      </c>
      <c r="O78" t="str">
        <f>IF(E78="","",IF(②選手情報入力!H86="","",IF(I78=1,VLOOKUP(②選手情報入力!H86,種目情報!$A$4:$B$21,2,FALSE),VLOOKUP(②選手情報入力!H86,種目情報!$E$4:$F$20,2,FALSE))))</f>
        <v/>
      </c>
      <c r="P78" t="str">
        <f>IF(E78="","",IF(②選手情報入力!I86="","",②選手情報入力!I86))</f>
        <v/>
      </c>
      <c r="Q78" s="37" t="str">
        <f>IF(E78="","",IF(②選手情報入力!H86="","",0))</f>
        <v/>
      </c>
      <c r="R78" t="str">
        <f>IF(E78="","",IF(②選手情報入力!H86="","",IF(I78=1,VLOOKUP(②選手情報入力!H86,種目情報!$A$4:$C$21,3,FALSE),VLOOKUP(②選手情報入力!H86,種目情報!$E$4:$G$20,3,FALSE))))</f>
        <v/>
      </c>
      <c r="S78" t="str">
        <f>IF(E78="","",IF(②選手情報入力!J86="","",IF(I78=1,VLOOKUP(②選手情報入力!J86,種目情報!$A$4:$B$21,2,FALSE),VLOOKUP(②選手情報入力!J86,種目情報!$E$4:$F$20,2,FALSE))))</f>
        <v/>
      </c>
      <c r="T78" t="str">
        <f>IF(E78="","",IF(②選手情報入力!K86="","",②選手情報入力!K86))</f>
        <v/>
      </c>
      <c r="U78" s="37" t="str">
        <f>IF(E78="","",IF(②選手情報入力!J86="","",0))</f>
        <v/>
      </c>
      <c r="V78" t="str">
        <f>IF(E78="","",IF(②選手情報入力!J86="","",IF(I78=1,VLOOKUP(②選手情報入力!J86,種目情報!$A$4:$C$21,3,FALSE),VLOOKUP(②選手情報入力!J86,種目情報!$E$4:$G$20,3,FALSE))))</f>
        <v/>
      </c>
      <c r="W78" t="str">
        <f>IF(E78="","",IF(②選手情報入力!L86="","",IF(I78=1,VLOOKUP(②選手情報入力!L86,種目情報!$A$4:$B$21,2,FALSE),VLOOKUP(②選手情報入力!L86,種目情報!$E$4:$F$20,2,FALSE))))</f>
        <v/>
      </c>
      <c r="X78" t="str">
        <f>IF(E78="","",IF(②選手情報入力!M86="","",②選手情報入力!M86))</f>
        <v/>
      </c>
      <c r="Y78" s="37" t="str">
        <f>IF(E78="","",IF(②選手情報入力!L86="","",0))</f>
        <v/>
      </c>
      <c r="Z78" t="str">
        <f>IF(E78="","",IF(②選手情報入力!L86="","",IF(I78=1,VLOOKUP(②選手情報入力!L86,種目情報!$A$4:$C$21,3,FALSE),VLOOKUP(②選手情報入力!L86,種目情報!$E$4:$G$20,3,FALSE))))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IF(E79="","",I79*1000000+①団体情報入力!$D$4*1000+②選手情報入力!A87)</f>
        <v/>
      </c>
      <c r="B79" t="str">
        <f>IF(E79="","",①団体情報入力!$D$4)</f>
        <v/>
      </c>
      <c r="D79" t="str">
        <f>IF(②選手情報入力!B87="","",LEFT(②選手情報入力!B87,1))</f>
        <v/>
      </c>
      <c r="E79" t="str">
        <f>IF(②選手情報入力!B87="","",REPLACE(②選手情報入力!B87,1,1,""))</f>
        <v/>
      </c>
      <c r="F79" t="str">
        <f>IF(E79="","",②選手情報入力!C87)</f>
        <v/>
      </c>
      <c r="G79" t="str">
        <f>IF(E79="","",ASC(②選手情報入力!D87))</f>
        <v/>
      </c>
      <c r="H79" t="str">
        <f t="shared" si="3"/>
        <v/>
      </c>
      <c r="I79" t="str">
        <f>IF(E79="","",IF(②選手情報入力!F87="男",1,2))</f>
        <v/>
      </c>
      <c r="J79" t="str">
        <f>IF(E79="","",IF(②選手情報入力!G87="","",②選手情報入力!G87))</f>
        <v/>
      </c>
      <c r="L79" t="str">
        <f t="shared" si="4"/>
        <v/>
      </c>
      <c r="M79" t="str">
        <f t="shared" si="5"/>
        <v/>
      </c>
      <c r="O79" t="str">
        <f>IF(E79="","",IF(②選手情報入力!H87="","",IF(I79=1,VLOOKUP(②選手情報入力!H87,種目情報!$A$4:$B$21,2,FALSE),VLOOKUP(②選手情報入力!H87,種目情報!$E$4:$F$20,2,FALSE))))</f>
        <v/>
      </c>
      <c r="P79" t="str">
        <f>IF(E79="","",IF(②選手情報入力!I87="","",②選手情報入力!I87))</f>
        <v/>
      </c>
      <c r="Q79" s="37" t="str">
        <f>IF(E79="","",IF(②選手情報入力!H87="","",0))</f>
        <v/>
      </c>
      <c r="R79" t="str">
        <f>IF(E79="","",IF(②選手情報入力!H87="","",IF(I79=1,VLOOKUP(②選手情報入力!H87,種目情報!$A$4:$C$21,3,FALSE),VLOOKUP(②選手情報入力!H87,種目情報!$E$4:$G$20,3,FALSE))))</f>
        <v/>
      </c>
      <c r="S79" t="str">
        <f>IF(E79="","",IF(②選手情報入力!J87="","",IF(I79=1,VLOOKUP(②選手情報入力!J87,種目情報!$A$4:$B$21,2,FALSE),VLOOKUP(②選手情報入力!J87,種目情報!$E$4:$F$20,2,FALSE))))</f>
        <v/>
      </c>
      <c r="T79" t="str">
        <f>IF(E79="","",IF(②選手情報入力!K87="","",②選手情報入力!K87))</f>
        <v/>
      </c>
      <c r="U79" s="37" t="str">
        <f>IF(E79="","",IF(②選手情報入力!J87="","",0))</f>
        <v/>
      </c>
      <c r="V79" t="str">
        <f>IF(E79="","",IF(②選手情報入力!J87="","",IF(I79=1,VLOOKUP(②選手情報入力!J87,種目情報!$A$4:$C$21,3,FALSE),VLOOKUP(②選手情報入力!J87,種目情報!$E$4:$G$20,3,FALSE))))</f>
        <v/>
      </c>
      <c r="W79" t="str">
        <f>IF(E79="","",IF(②選手情報入力!L87="","",IF(I79=1,VLOOKUP(②選手情報入力!L87,種目情報!$A$4:$B$21,2,FALSE),VLOOKUP(②選手情報入力!L87,種目情報!$E$4:$F$20,2,FALSE))))</f>
        <v/>
      </c>
      <c r="X79" t="str">
        <f>IF(E79="","",IF(②選手情報入力!M87="","",②選手情報入力!M87))</f>
        <v/>
      </c>
      <c r="Y79" s="37" t="str">
        <f>IF(E79="","",IF(②選手情報入力!L87="","",0))</f>
        <v/>
      </c>
      <c r="Z79" t="str">
        <f>IF(E79="","",IF(②選手情報入力!L87="","",IF(I79=1,VLOOKUP(②選手情報入力!L87,種目情報!$A$4:$C$21,3,FALSE),VLOOKUP(②選手情報入力!L87,種目情報!$E$4:$G$20,3,FALSE))))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IF(E80="","",I80*1000000+①団体情報入力!$D$4*1000+②選手情報入力!A88)</f>
        <v/>
      </c>
      <c r="B80" t="str">
        <f>IF(E80="","",①団体情報入力!$D$4)</f>
        <v/>
      </c>
      <c r="D80" t="str">
        <f>IF(②選手情報入力!B88="","",LEFT(②選手情報入力!B88,1))</f>
        <v/>
      </c>
      <c r="E80" t="str">
        <f>IF(②選手情報入力!B88="","",REPLACE(②選手情報入力!B88,1,1,""))</f>
        <v/>
      </c>
      <c r="F80" t="str">
        <f>IF(E80="","",②選手情報入力!C88)</f>
        <v/>
      </c>
      <c r="G80" t="str">
        <f>IF(E80="","",ASC(②選手情報入力!D88))</f>
        <v/>
      </c>
      <c r="H80" t="str">
        <f t="shared" si="3"/>
        <v/>
      </c>
      <c r="I80" t="str">
        <f>IF(E80="","",IF(②選手情報入力!F88="男",1,2))</f>
        <v/>
      </c>
      <c r="J80" t="str">
        <f>IF(E80="","",IF(②選手情報入力!G88="","",②選手情報入力!G88))</f>
        <v/>
      </c>
      <c r="L80" t="str">
        <f t="shared" si="4"/>
        <v/>
      </c>
      <c r="M80" t="str">
        <f t="shared" si="5"/>
        <v/>
      </c>
      <c r="O80" t="str">
        <f>IF(E80="","",IF(②選手情報入力!H88="","",IF(I80=1,VLOOKUP(②選手情報入力!H88,種目情報!$A$4:$B$21,2,FALSE),VLOOKUP(②選手情報入力!H88,種目情報!$E$4:$F$20,2,FALSE))))</f>
        <v/>
      </c>
      <c r="P80" t="str">
        <f>IF(E80="","",IF(②選手情報入力!I88="","",②選手情報入力!I88))</f>
        <v/>
      </c>
      <c r="Q80" s="37" t="str">
        <f>IF(E80="","",IF(②選手情報入力!H88="","",0))</f>
        <v/>
      </c>
      <c r="R80" t="str">
        <f>IF(E80="","",IF(②選手情報入力!H88="","",IF(I80=1,VLOOKUP(②選手情報入力!H88,種目情報!$A$4:$C$21,3,FALSE),VLOOKUP(②選手情報入力!H88,種目情報!$E$4:$G$20,3,FALSE))))</f>
        <v/>
      </c>
      <c r="S80" t="str">
        <f>IF(E80="","",IF(②選手情報入力!J88="","",IF(I80=1,VLOOKUP(②選手情報入力!J88,種目情報!$A$4:$B$21,2,FALSE),VLOOKUP(②選手情報入力!J88,種目情報!$E$4:$F$20,2,FALSE))))</f>
        <v/>
      </c>
      <c r="T80" t="str">
        <f>IF(E80="","",IF(②選手情報入力!K88="","",②選手情報入力!K88))</f>
        <v/>
      </c>
      <c r="U80" s="37" t="str">
        <f>IF(E80="","",IF(②選手情報入力!J88="","",0))</f>
        <v/>
      </c>
      <c r="V80" t="str">
        <f>IF(E80="","",IF(②選手情報入力!J88="","",IF(I80=1,VLOOKUP(②選手情報入力!J88,種目情報!$A$4:$C$21,3,FALSE),VLOOKUP(②選手情報入力!J88,種目情報!$E$4:$G$20,3,FALSE))))</f>
        <v/>
      </c>
      <c r="W80" t="str">
        <f>IF(E80="","",IF(②選手情報入力!L88="","",IF(I80=1,VLOOKUP(②選手情報入力!L88,種目情報!$A$4:$B$21,2,FALSE),VLOOKUP(②選手情報入力!L88,種目情報!$E$4:$F$20,2,FALSE))))</f>
        <v/>
      </c>
      <c r="X80" t="str">
        <f>IF(E80="","",IF(②選手情報入力!M88="","",②選手情報入力!M88))</f>
        <v/>
      </c>
      <c r="Y80" s="37" t="str">
        <f>IF(E80="","",IF(②選手情報入力!L88="","",0))</f>
        <v/>
      </c>
      <c r="Z80" t="str">
        <f>IF(E80="","",IF(②選手情報入力!L88="","",IF(I80=1,VLOOKUP(②選手情報入力!L88,種目情報!$A$4:$C$21,3,FALSE),VLOOKUP(②選手情報入力!L88,種目情報!$E$4:$G$20,3,FALSE))))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IF(E81="","",I81*1000000+①団体情報入力!$D$4*1000+②選手情報入力!A89)</f>
        <v/>
      </c>
      <c r="B81" t="str">
        <f>IF(E81="","",①団体情報入力!$D$4)</f>
        <v/>
      </c>
      <c r="D81" t="str">
        <f>IF(②選手情報入力!B89="","",LEFT(②選手情報入力!B89,1))</f>
        <v/>
      </c>
      <c r="E81" t="str">
        <f>IF(②選手情報入力!B89="","",REPLACE(②選手情報入力!B89,1,1,""))</f>
        <v/>
      </c>
      <c r="F81" t="str">
        <f>IF(E81="","",②選手情報入力!C89)</f>
        <v/>
      </c>
      <c r="G81" t="str">
        <f>IF(E81="","",ASC(②選手情報入力!D89))</f>
        <v/>
      </c>
      <c r="H81" t="str">
        <f t="shared" si="3"/>
        <v/>
      </c>
      <c r="I81" t="str">
        <f>IF(E81="","",IF(②選手情報入力!F89="男",1,2))</f>
        <v/>
      </c>
      <c r="J81" t="str">
        <f>IF(E81="","",IF(②選手情報入力!G89="","",②選手情報入力!G89))</f>
        <v/>
      </c>
      <c r="L81" t="str">
        <f t="shared" si="4"/>
        <v/>
      </c>
      <c r="M81" t="str">
        <f t="shared" si="5"/>
        <v/>
      </c>
      <c r="O81" t="str">
        <f>IF(E81="","",IF(②選手情報入力!H89="","",IF(I81=1,VLOOKUP(②選手情報入力!H89,種目情報!$A$4:$B$21,2,FALSE),VLOOKUP(②選手情報入力!H89,種目情報!$E$4:$F$20,2,FALSE))))</f>
        <v/>
      </c>
      <c r="P81" t="str">
        <f>IF(E81="","",IF(②選手情報入力!I89="","",②選手情報入力!I89))</f>
        <v/>
      </c>
      <c r="Q81" s="37" t="str">
        <f>IF(E81="","",IF(②選手情報入力!H89="","",0))</f>
        <v/>
      </c>
      <c r="R81" t="str">
        <f>IF(E81="","",IF(②選手情報入力!H89="","",IF(I81=1,VLOOKUP(②選手情報入力!H89,種目情報!$A$4:$C$21,3,FALSE),VLOOKUP(②選手情報入力!H89,種目情報!$E$4:$G$20,3,FALSE))))</f>
        <v/>
      </c>
      <c r="S81" t="str">
        <f>IF(E81="","",IF(②選手情報入力!J89="","",IF(I81=1,VLOOKUP(②選手情報入力!J89,種目情報!$A$4:$B$21,2,FALSE),VLOOKUP(②選手情報入力!J89,種目情報!$E$4:$F$20,2,FALSE))))</f>
        <v/>
      </c>
      <c r="T81" t="str">
        <f>IF(E81="","",IF(②選手情報入力!K89="","",②選手情報入力!K89))</f>
        <v/>
      </c>
      <c r="U81" s="37" t="str">
        <f>IF(E81="","",IF(②選手情報入力!J89="","",0))</f>
        <v/>
      </c>
      <c r="V81" t="str">
        <f>IF(E81="","",IF(②選手情報入力!J89="","",IF(I81=1,VLOOKUP(②選手情報入力!J89,種目情報!$A$4:$C$21,3,FALSE),VLOOKUP(②選手情報入力!J89,種目情報!$E$4:$G$20,3,FALSE))))</f>
        <v/>
      </c>
      <c r="W81" t="str">
        <f>IF(E81="","",IF(②選手情報入力!L89="","",IF(I81=1,VLOOKUP(②選手情報入力!L89,種目情報!$A$4:$B$21,2,FALSE),VLOOKUP(②選手情報入力!L89,種目情報!$E$4:$F$20,2,FALSE))))</f>
        <v/>
      </c>
      <c r="X81" t="str">
        <f>IF(E81="","",IF(②選手情報入力!M89="","",②選手情報入力!M89))</f>
        <v/>
      </c>
      <c r="Y81" s="37" t="str">
        <f>IF(E81="","",IF(②選手情報入力!L89="","",0))</f>
        <v/>
      </c>
      <c r="Z81" t="str">
        <f>IF(E81="","",IF(②選手情報入力!L89="","",IF(I81=1,VLOOKUP(②選手情報入力!L89,種目情報!$A$4:$C$21,3,FALSE),VLOOKUP(②選手情報入力!L89,種目情報!$E$4:$G$20,3,FALSE))))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IF(E82="","",I82*1000000+①団体情報入力!$D$4*1000+②選手情報入力!A90)</f>
        <v/>
      </c>
      <c r="B82" t="str">
        <f>IF(E82="","",①団体情報入力!$D$4)</f>
        <v/>
      </c>
      <c r="D82" t="str">
        <f>IF(②選手情報入力!B90="","",LEFT(②選手情報入力!B90,1))</f>
        <v/>
      </c>
      <c r="E82" t="str">
        <f>IF(②選手情報入力!B90="","",REPLACE(②選手情報入力!B90,1,1,""))</f>
        <v/>
      </c>
      <c r="F82" t="str">
        <f>IF(E82="","",②選手情報入力!C90)</f>
        <v/>
      </c>
      <c r="G82" t="str">
        <f>IF(E82="","",ASC(②選手情報入力!D90))</f>
        <v/>
      </c>
      <c r="H82" t="str">
        <f t="shared" si="3"/>
        <v/>
      </c>
      <c r="I82" t="str">
        <f>IF(E82="","",IF(②選手情報入力!F90="男",1,2))</f>
        <v/>
      </c>
      <c r="J82" t="str">
        <f>IF(E82="","",IF(②選手情報入力!G90="","",②選手情報入力!G90))</f>
        <v/>
      </c>
      <c r="L82" t="str">
        <f t="shared" si="4"/>
        <v/>
      </c>
      <c r="M82" t="str">
        <f t="shared" si="5"/>
        <v/>
      </c>
      <c r="O82" t="str">
        <f>IF(E82="","",IF(②選手情報入力!H90="","",IF(I82=1,VLOOKUP(②選手情報入力!H90,種目情報!$A$4:$B$21,2,FALSE),VLOOKUP(②選手情報入力!H90,種目情報!$E$4:$F$20,2,FALSE))))</f>
        <v/>
      </c>
      <c r="P82" t="str">
        <f>IF(E82="","",IF(②選手情報入力!I90="","",②選手情報入力!I90))</f>
        <v/>
      </c>
      <c r="Q82" s="37" t="str">
        <f>IF(E82="","",IF(②選手情報入力!H90="","",0))</f>
        <v/>
      </c>
      <c r="R82" t="str">
        <f>IF(E82="","",IF(②選手情報入力!H90="","",IF(I82=1,VLOOKUP(②選手情報入力!H90,種目情報!$A$4:$C$21,3,FALSE),VLOOKUP(②選手情報入力!H90,種目情報!$E$4:$G$20,3,FALSE))))</f>
        <v/>
      </c>
      <c r="S82" t="str">
        <f>IF(E82="","",IF(②選手情報入力!J90="","",IF(I82=1,VLOOKUP(②選手情報入力!J90,種目情報!$A$4:$B$21,2,FALSE),VLOOKUP(②選手情報入力!J90,種目情報!$E$4:$F$20,2,FALSE))))</f>
        <v/>
      </c>
      <c r="T82" t="str">
        <f>IF(E82="","",IF(②選手情報入力!K90="","",②選手情報入力!K90))</f>
        <v/>
      </c>
      <c r="U82" s="37" t="str">
        <f>IF(E82="","",IF(②選手情報入力!J90="","",0))</f>
        <v/>
      </c>
      <c r="V82" t="str">
        <f>IF(E82="","",IF(②選手情報入力!J90="","",IF(I82=1,VLOOKUP(②選手情報入力!J90,種目情報!$A$4:$C$21,3,FALSE),VLOOKUP(②選手情報入力!J90,種目情報!$E$4:$G$20,3,FALSE))))</f>
        <v/>
      </c>
      <c r="W82" t="str">
        <f>IF(E82="","",IF(②選手情報入力!L90="","",IF(I82=1,VLOOKUP(②選手情報入力!L90,種目情報!$A$4:$B$21,2,FALSE),VLOOKUP(②選手情報入力!L90,種目情報!$E$4:$F$20,2,FALSE))))</f>
        <v/>
      </c>
      <c r="X82" t="str">
        <f>IF(E82="","",IF(②選手情報入力!M90="","",②選手情報入力!M90))</f>
        <v/>
      </c>
      <c r="Y82" s="37" t="str">
        <f>IF(E82="","",IF(②選手情報入力!L90="","",0))</f>
        <v/>
      </c>
      <c r="Z82" t="str">
        <f>IF(E82="","",IF(②選手情報入力!L90="","",IF(I82=1,VLOOKUP(②選手情報入力!L90,種目情報!$A$4:$C$21,3,FALSE),VLOOKUP(②選手情報入力!L90,種目情報!$E$4:$G$20,3,FALSE))))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IF(E83="","",I83*1000000+①団体情報入力!$D$4*1000+②選手情報入力!A91)</f>
        <v/>
      </c>
      <c r="B83" t="str">
        <f>IF(E83="","",①団体情報入力!$D$4)</f>
        <v/>
      </c>
      <c r="D83" t="str">
        <f>IF(②選手情報入力!B91="","",LEFT(②選手情報入力!B91,1))</f>
        <v/>
      </c>
      <c r="E83" t="str">
        <f>IF(②選手情報入力!B91="","",REPLACE(②選手情報入力!B91,1,1,""))</f>
        <v/>
      </c>
      <c r="F83" t="str">
        <f>IF(E83="","",②選手情報入力!C91)</f>
        <v/>
      </c>
      <c r="G83" t="str">
        <f>IF(E83="","",ASC(②選手情報入力!D91))</f>
        <v/>
      </c>
      <c r="H83" t="str">
        <f t="shared" si="3"/>
        <v/>
      </c>
      <c r="I83" t="str">
        <f>IF(E83="","",IF(②選手情報入力!F91="男",1,2))</f>
        <v/>
      </c>
      <c r="J83" t="str">
        <f>IF(E83="","",IF(②選手情報入力!G91="","",②選手情報入力!G91))</f>
        <v/>
      </c>
      <c r="L83" t="str">
        <f t="shared" si="4"/>
        <v/>
      </c>
      <c r="M83" t="str">
        <f t="shared" si="5"/>
        <v/>
      </c>
      <c r="O83" t="str">
        <f>IF(E83="","",IF(②選手情報入力!H91="","",IF(I83=1,VLOOKUP(②選手情報入力!H91,種目情報!$A$4:$B$21,2,FALSE),VLOOKUP(②選手情報入力!H91,種目情報!$E$4:$F$20,2,FALSE))))</f>
        <v/>
      </c>
      <c r="P83" t="str">
        <f>IF(E83="","",IF(②選手情報入力!I91="","",②選手情報入力!I91))</f>
        <v/>
      </c>
      <c r="Q83" s="37" t="str">
        <f>IF(E83="","",IF(②選手情報入力!H91="","",0))</f>
        <v/>
      </c>
      <c r="R83" t="str">
        <f>IF(E83="","",IF(②選手情報入力!H91="","",IF(I83=1,VLOOKUP(②選手情報入力!H91,種目情報!$A$4:$C$21,3,FALSE),VLOOKUP(②選手情報入力!H91,種目情報!$E$4:$G$20,3,FALSE))))</f>
        <v/>
      </c>
      <c r="S83" t="str">
        <f>IF(E83="","",IF(②選手情報入力!J91="","",IF(I83=1,VLOOKUP(②選手情報入力!J91,種目情報!$A$4:$B$21,2,FALSE),VLOOKUP(②選手情報入力!J91,種目情報!$E$4:$F$20,2,FALSE))))</f>
        <v/>
      </c>
      <c r="T83" t="str">
        <f>IF(E83="","",IF(②選手情報入力!K91="","",②選手情報入力!K91))</f>
        <v/>
      </c>
      <c r="U83" s="37" t="str">
        <f>IF(E83="","",IF(②選手情報入力!J91="","",0))</f>
        <v/>
      </c>
      <c r="V83" t="str">
        <f>IF(E83="","",IF(②選手情報入力!J91="","",IF(I83=1,VLOOKUP(②選手情報入力!J91,種目情報!$A$4:$C$21,3,FALSE),VLOOKUP(②選手情報入力!J91,種目情報!$E$4:$G$20,3,FALSE))))</f>
        <v/>
      </c>
      <c r="W83" t="str">
        <f>IF(E83="","",IF(②選手情報入力!L91="","",IF(I83=1,VLOOKUP(②選手情報入力!L91,種目情報!$A$4:$B$21,2,FALSE),VLOOKUP(②選手情報入力!L91,種目情報!$E$4:$F$20,2,FALSE))))</f>
        <v/>
      </c>
      <c r="X83" t="str">
        <f>IF(E83="","",IF(②選手情報入力!M91="","",②選手情報入力!M91))</f>
        <v/>
      </c>
      <c r="Y83" s="37" t="str">
        <f>IF(E83="","",IF(②選手情報入力!L91="","",0))</f>
        <v/>
      </c>
      <c r="Z83" t="str">
        <f>IF(E83="","",IF(②選手情報入力!L91="","",IF(I83=1,VLOOKUP(②選手情報入力!L91,種目情報!$A$4:$C$21,3,FALSE),VLOOKUP(②選手情報入力!L91,種目情報!$E$4:$G$20,3,FALSE))))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IF(E84="","",I84*1000000+①団体情報入力!$D$4*1000+②選手情報入力!A92)</f>
        <v/>
      </c>
      <c r="B84" t="str">
        <f>IF(E84="","",①団体情報入力!$D$4)</f>
        <v/>
      </c>
      <c r="D84" t="str">
        <f>IF(②選手情報入力!B92="","",LEFT(②選手情報入力!B92,1))</f>
        <v/>
      </c>
      <c r="E84" t="str">
        <f>IF(②選手情報入力!B92="","",REPLACE(②選手情報入力!B92,1,1,""))</f>
        <v/>
      </c>
      <c r="F84" t="str">
        <f>IF(E84="","",②選手情報入力!C92)</f>
        <v/>
      </c>
      <c r="G84" t="str">
        <f>IF(E84="","",ASC(②選手情報入力!D92))</f>
        <v/>
      </c>
      <c r="H84" t="str">
        <f t="shared" si="3"/>
        <v/>
      </c>
      <c r="I84" t="str">
        <f>IF(E84="","",IF(②選手情報入力!F92="男",1,2))</f>
        <v/>
      </c>
      <c r="J84" t="str">
        <f>IF(E84="","",IF(②選手情報入力!G92="","",②選手情報入力!G92))</f>
        <v/>
      </c>
      <c r="L84" t="str">
        <f t="shared" si="4"/>
        <v/>
      </c>
      <c r="M84" t="str">
        <f t="shared" si="5"/>
        <v/>
      </c>
      <c r="O84" t="str">
        <f>IF(E84="","",IF(②選手情報入力!H92="","",IF(I84=1,VLOOKUP(②選手情報入力!H92,種目情報!$A$4:$B$21,2,FALSE),VLOOKUP(②選手情報入力!H92,種目情報!$E$4:$F$20,2,FALSE))))</f>
        <v/>
      </c>
      <c r="P84" t="str">
        <f>IF(E84="","",IF(②選手情報入力!I92="","",②選手情報入力!I92))</f>
        <v/>
      </c>
      <c r="Q84" s="37" t="str">
        <f>IF(E84="","",IF(②選手情報入力!H92="","",0))</f>
        <v/>
      </c>
      <c r="R84" t="str">
        <f>IF(E84="","",IF(②選手情報入力!H92="","",IF(I84=1,VLOOKUP(②選手情報入力!H92,種目情報!$A$4:$C$21,3,FALSE),VLOOKUP(②選手情報入力!H92,種目情報!$E$4:$G$20,3,FALSE))))</f>
        <v/>
      </c>
      <c r="S84" t="str">
        <f>IF(E84="","",IF(②選手情報入力!J92="","",IF(I84=1,VLOOKUP(②選手情報入力!J92,種目情報!$A$4:$B$21,2,FALSE),VLOOKUP(②選手情報入力!J92,種目情報!$E$4:$F$20,2,FALSE))))</f>
        <v/>
      </c>
      <c r="T84" t="str">
        <f>IF(E84="","",IF(②選手情報入力!K92="","",②選手情報入力!K92))</f>
        <v/>
      </c>
      <c r="U84" s="37" t="str">
        <f>IF(E84="","",IF(②選手情報入力!J92="","",0))</f>
        <v/>
      </c>
      <c r="V84" t="str">
        <f>IF(E84="","",IF(②選手情報入力!J92="","",IF(I84=1,VLOOKUP(②選手情報入力!J92,種目情報!$A$4:$C$21,3,FALSE),VLOOKUP(②選手情報入力!J92,種目情報!$E$4:$G$20,3,FALSE))))</f>
        <v/>
      </c>
      <c r="W84" t="str">
        <f>IF(E84="","",IF(②選手情報入力!L92="","",IF(I84=1,VLOOKUP(②選手情報入力!L92,種目情報!$A$4:$B$21,2,FALSE),VLOOKUP(②選手情報入力!L92,種目情報!$E$4:$F$20,2,FALSE))))</f>
        <v/>
      </c>
      <c r="X84" t="str">
        <f>IF(E84="","",IF(②選手情報入力!M92="","",②選手情報入力!M92))</f>
        <v/>
      </c>
      <c r="Y84" s="37" t="str">
        <f>IF(E84="","",IF(②選手情報入力!L92="","",0))</f>
        <v/>
      </c>
      <c r="Z84" t="str">
        <f>IF(E84="","",IF(②選手情報入力!L92="","",IF(I84=1,VLOOKUP(②選手情報入力!L92,種目情報!$A$4:$C$21,3,FALSE),VLOOKUP(②選手情報入力!L92,種目情報!$E$4:$G$20,3,FALSE))))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IF(E85="","",I85*1000000+①団体情報入力!$D$4*1000+②選手情報入力!A93)</f>
        <v/>
      </c>
      <c r="B85" t="str">
        <f>IF(E85="","",①団体情報入力!$D$4)</f>
        <v/>
      </c>
      <c r="D85" t="str">
        <f>IF(②選手情報入力!B93="","",LEFT(②選手情報入力!B93,1))</f>
        <v/>
      </c>
      <c r="E85" t="str">
        <f>IF(②選手情報入力!B93="","",REPLACE(②選手情報入力!B93,1,1,""))</f>
        <v/>
      </c>
      <c r="F85" t="str">
        <f>IF(E85="","",②選手情報入力!C93)</f>
        <v/>
      </c>
      <c r="G85" t="str">
        <f>IF(E85="","",ASC(②選手情報入力!D93))</f>
        <v/>
      </c>
      <c r="H85" t="str">
        <f t="shared" si="3"/>
        <v/>
      </c>
      <c r="I85" t="str">
        <f>IF(E85="","",IF(②選手情報入力!F93="男",1,2))</f>
        <v/>
      </c>
      <c r="J85" t="str">
        <f>IF(E85="","",IF(②選手情報入力!G93="","",②選手情報入力!G93))</f>
        <v/>
      </c>
      <c r="L85" t="str">
        <f t="shared" si="4"/>
        <v/>
      </c>
      <c r="M85" t="str">
        <f t="shared" si="5"/>
        <v/>
      </c>
      <c r="O85" t="str">
        <f>IF(E85="","",IF(②選手情報入力!H93="","",IF(I85=1,VLOOKUP(②選手情報入力!H93,種目情報!$A$4:$B$21,2,FALSE),VLOOKUP(②選手情報入力!H93,種目情報!$E$4:$F$20,2,FALSE))))</f>
        <v/>
      </c>
      <c r="P85" t="str">
        <f>IF(E85="","",IF(②選手情報入力!I93="","",②選手情報入力!I93))</f>
        <v/>
      </c>
      <c r="Q85" s="37" t="str">
        <f>IF(E85="","",IF(②選手情報入力!H93="","",0))</f>
        <v/>
      </c>
      <c r="R85" t="str">
        <f>IF(E85="","",IF(②選手情報入力!H93="","",IF(I85=1,VLOOKUP(②選手情報入力!H93,種目情報!$A$4:$C$21,3,FALSE),VLOOKUP(②選手情報入力!H93,種目情報!$E$4:$G$20,3,FALSE))))</f>
        <v/>
      </c>
      <c r="S85" t="str">
        <f>IF(E85="","",IF(②選手情報入力!J93="","",IF(I85=1,VLOOKUP(②選手情報入力!J93,種目情報!$A$4:$B$21,2,FALSE),VLOOKUP(②選手情報入力!J93,種目情報!$E$4:$F$20,2,FALSE))))</f>
        <v/>
      </c>
      <c r="T85" t="str">
        <f>IF(E85="","",IF(②選手情報入力!K93="","",②選手情報入力!K93))</f>
        <v/>
      </c>
      <c r="U85" s="37" t="str">
        <f>IF(E85="","",IF(②選手情報入力!J93="","",0))</f>
        <v/>
      </c>
      <c r="V85" t="str">
        <f>IF(E85="","",IF(②選手情報入力!J93="","",IF(I85=1,VLOOKUP(②選手情報入力!J93,種目情報!$A$4:$C$21,3,FALSE),VLOOKUP(②選手情報入力!J93,種目情報!$E$4:$G$20,3,FALSE))))</f>
        <v/>
      </c>
      <c r="W85" t="str">
        <f>IF(E85="","",IF(②選手情報入力!L93="","",IF(I85=1,VLOOKUP(②選手情報入力!L93,種目情報!$A$4:$B$21,2,FALSE),VLOOKUP(②選手情報入力!L93,種目情報!$E$4:$F$20,2,FALSE))))</f>
        <v/>
      </c>
      <c r="X85" t="str">
        <f>IF(E85="","",IF(②選手情報入力!M93="","",②選手情報入力!M93))</f>
        <v/>
      </c>
      <c r="Y85" s="37" t="str">
        <f>IF(E85="","",IF(②選手情報入力!L93="","",0))</f>
        <v/>
      </c>
      <c r="Z85" t="str">
        <f>IF(E85="","",IF(②選手情報入力!L93="","",IF(I85=1,VLOOKUP(②選手情報入力!L93,種目情報!$A$4:$C$21,3,FALSE),VLOOKUP(②選手情報入力!L93,種目情報!$E$4:$G$20,3,FALSE))))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IF(E86="","",I86*1000000+①団体情報入力!$D$4*1000+②選手情報入力!A94)</f>
        <v/>
      </c>
      <c r="B86" t="str">
        <f>IF(E86="","",①団体情報入力!$D$4)</f>
        <v/>
      </c>
      <c r="D86" t="str">
        <f>IF(②選手情報入力!B94="","",LEFT(②選手情報入力!B94,1))</f>
        <v/>
      </c>
      <c r="E86" t="str">
        <f>IF(②選手情報入力!B94="","",REPLACE(②選手情報入力!B94,1,1,""))</f>
        <v/>
      </c>
      <c r="F86" t="str">
        <f>IF(E86="","",②選手情報入力!C94)</f>
        <v/>
      </c>
      <c r="G86" t="str">
        <f>IF(E86="","",ASC(②選手情報入力!D94))</f>
        <v/>
      </c>
      <c r="H86" t="str">
        <f t="shared" si="3"/>
        <v/>
      </c>
      <c r="I86" t="str">
        <f>IF(E86="","",IF(②選手情報入力!F94="男",1,2))</f>
        <v/>
      </c>
      <c r="J86" t="str">
        <f>IF(E86="","",IF(②選手情報入力!G94="","",②選手情報入力!G94))</f>
        <v/>
      </c>
      <c r="L86" t="str">
        <f t="shared" si="4"/>
        <v/>
      </c>
      <c r="M86" t="str">
        <f t="shared" si="5"/>
        <v/>
      </c>
      <c r="O86" t="str">
        <f>IF(E86="","",IF(②選手情報入力!H94="","",IF(I86=1,VLOOKUP(②選手情報入力!H94,種目情報!$A$4:$B$21,2,FALSE),VLOOKUP(②選手情報入力!H94,種目情報!$E$4:$F$20,2,FALSE))))</f>
        <v/>
      </c>
      <c r="P86" t="str">
        <f>IF(E86="","",IF(②選手情報入力!I94="","",②選手情報入力!I94))</f>
        <v/>
      </c>
      <c r="Q86" s="37" t="str">
        <f>IF(E86="","",IF(②選手情報入力!H94="","",0))</f>
        <v/>
      </c>
      <c r="R86" t="str">
        <f>IF(E86="","",IF(②選手情報入力!H94="","",IF(I86=1,VLOOKUP(②選手情報入力!H94,種目情報!$A$4:$C$21,3,FALSE),VLOOKUP(②選手情報入力!H94,種目情報!$E$4:$G$20,3,FALSE))))</f>
        <v/>
      </c>
      <c r="S86" t="str">
        <f>IF(E86="","",IF(②選手情報入力!J94="","",IF(I86=1,VLOOKUP(②選手情報入力!J94,種目情報!$A$4:$B$21,2,FALSE),VLOOKUP(②選手情報入力!J94,種目情報!$E$4:$F$20,2,FALSE))))</f>
        <v/>
      </c>
      <c r="T86" t="str">
        <f>IF(E86="","",IF(②選手情報入力!K94="","",②選手情報入力!K94))</f>
        <v/>
      </c>
      <c r="U86" s="37" t="str">
        <f>IF(E86="","",IF(②選手情報入力!J94="","",0))</f>
        <v/>
      </c>
      <c r="V86" t="str">
        <f>IF(E86="","",IF(②選手情報入力!J94="","",IF(I86=1,VLOOKUP(②選手情報入力!J94,種目情報!$A$4:$C$21,3,FALSE),VLOOKUP(②選手情報入力!J94,種目情報!$E$4:$G$20,3,FALSE))))</f>
        <v/>
      </c>
      <c r="W86" t="str">
        <f>IF(E86="","",IF(②選手情報入力!L94="","",IF(I86=1,VLOOKUP(②選手情報入力!L94,種目情報!$A$4:$B$21,2,FALSE),VLOOKUP(②選手情報入力!L94,種目情報!$E$4:$F$20,2,FALSE))))</f>
        <v/>
      </c>
      <c r="X86" t="str">
        <f>IF(E86="","",IF(②選手情報入力!M94="","",②選手情報入力!M94))</f>
        <v/>
      </c>
      <c r="Y86" s="37" t="str">
        <f>IF(E86="","",IF(②選手情報入力!L94="","",0))</f>
        <v/>
      </c>
      <c r="Z86" t="str">
        <f>IF(E86="","",IF(②選手情報入力!L94="","",IF(I86=1,VLOOKUP(②選手情報入力!L94,種目情報!$A$4:$C$21,3,FALSE),VLOOKUP(②選手情報入力!L94,種目情報!$E$4:$G$20,3,FALSE))))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IF(E87="","",I87*1000000+①団体情報入力!$D$4*1000+②選手情報入力!A95)</f>
        <v/>
      </c>
      <c r="B87" t="str">
        <f>IF(E87="","",①団体情報入力!$D$4)</f>
        <v/>
      </c>
      <c r="D87" t="str">
        <f>IF(②選手情報入力!B95="","",LEFT(②選手情報入力!B95,1))</f>
        <v/>
      </c>
      <c r="E87" t="str">
        <f>IF(②選手情報入力!B95="","",REPLACE(②選手情報入力!B95,1,1,""))</f>
        <v/>
      </c>
      <c r="F87" t="str">
        <f>IF(E87="","",②選手情報入力!C95)</f>
        <v/>
      </c>
      <c r="G87" t="str">
        <f>IF(E87="","",ASC(②選手情報入力!D95))</f>
        <v/>
      </c>
      <c r="H87" t="str">
        <f t="shared" si="3"/>
        <v/>
      </c>
      <c r="I87" t="str">
        <f>IF(E87="","",IF(②選手情報入力!F95="男",1,2))</f>
        <v/>
      </c>
      <c r="J87" t="str">
        <f>IF(E87="","",IF(②選手情報入力!G95="","",②選手情報入力!G95))</f>
        <v/>
      </c>
      <c r="L87" t="str">
        <f t="shared" si="4"/>
        <v/>
      </c>
      <c r="M87" t="str">
        <f t="shared" si="5"/>
        <v/>
      </c>
      <c r="O87" t="str">
        <f>IF(E87="","",IF(②選手情報入力!H95="","",IF(I87=1,VLOOKUP(②選手情報入力!H95,種目情報!$A$4:$B$21,2,FALSE),VLOOKUP(②選手情報入力!H95,種目情報!$E$4:$F$20,2,FALSE))))</f>
        <v/>
      </c>
      <c r="P87" t="str">
        <f>IF(E87="","",IF(②選手情報入力!I95="","",②選手情報入力!I95))</f>
        <v/>
      </c>
      <c r="Q87" s="37" t="str">
        <f>IF(E87="","",IF(②選手情報入力!H95="","",0))</f>
        <v/>
      </c>
      <c r="R87" t="str">
        <f>IF(E87="","",IF(②選手情報入力!H95="","",IF(I87=1,VLOOKUP(②選手情報入力!H95,種目情報!$A$4:$C$21,3,FALSE),VLOOKUP(②選手情報入力!H95,種目情報!$E$4:$G$20,3,FALSE))))</f>
        <v/>
      </c>
      <c r="S87" t="str">
        <f>IF(E87="","",IF(②選手情報入力!J95="","",IF(I87=1,VLOOKUP(②選手情報入力!J95,種目情報!$A$4:$B$21,2,FALSE),VLOOKUP(②選手情報入力!J95,種目情報!$E$4:$F$20,2,FALSE))))</f>
        <v/>
      </c>
      <c r="T87" t="str">
        <f>IF(E87="","",IF(②選手情報入力!K95="","",②選手情報入力!K95))</f>
        <v/>
      </c>
      <c r="U87" s="37" t="str">
        <f>IF(E87="","",IF(②選手情報入力!J95="","",0))</f>
        <v/>
      </c>
      <c r="V87" t="str">
        <f>IF(E87="","",IF(②選手情報入力!J95="","",IF(I87=1,VLOOKUP(②選手情報入力!J95,種目情報!$A$4:$C$21,3,FALSE),VLOOKUP(②選手情報入力!J95,種目情報!$E$4:$G$20,3,FALSE))))</f>
        <v/>
      </c>
      <c r="W87" t="str">
        <f>IF(E87="","",IF(②選手情報入力!L95="","",IF(I87=1,VLOOKUP(②選手情報入力!L95,種目情報!$A$4:$B$21,2,FALSE),VLOOKUP(②選手情報入力!L95,種目情報!$E$4:$F$20,2,FALSE))))</f>
        <v/>
      </c>
      <c r="X87" t="str">
        <f>IF(E87="","",IF(②選手情報入力!M95="","",②選手情報入力!M95))</f>
        <v/>
      </c>
      <c r="Y87" s="37" t="str">
        <f>IF(E87="","",IF(②選手情報入力!L95="","",0))</f>
        <v/>
      </c>
      <c r="Z87" t="str">
        <f>IF(E87="","",IF(②選手情報入力!L95="","",IF(I87=1,VLOOKUP(②選手情報入力!L95,種目情報!$A$4:$C$21,3,FALSE),VLOOKUP(②選手情報入力!L95,種目情報!$E$4:$G$20,3,FALSE))))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IF(E88="","",I88*1000000+①団体情報入力!$D$4*1000+②選手情報入力!A96)</f>
        <v/>
      </c>
      <c r="B88" t="str">
        <f>IF(E88="","",①団体情報入力!$D$4)</f>
        <v/>
      </c>
      <c r="D88" t="str">
        <f>IF(②選手情報入力!B96="","",LEFT(②選手情報入力!B96,1))</f>
        <v/>
      </c>
      <c r="E88" t="str">
        <f>IF(②選手情報入力!B96="","",REPLACE(②選手情報入力!B96,1,1,""))</f>
        <v/>
      </c>
      <c r="F88" t="str">
        <f>IF(E88="","",②選手情報入力!C96)</f>
        <v/>
      </c>
      <c r="G88" t="str">
        <f>IF(E88="","",ASC(②選手情報入力!D96))</f>
        <v/>
      </c>
      <c r="H88" t="str">
        <f t="shared" si="3"/>
        <v/>
      </c>
      <c r="I88" t="str">
        <f>IF(E88="","",IF(②選手情報入力!F96="男",1,2))</f>
        <v/>
      </c>
      <c r="J88" t="str">
        <f>IF(E88="","",IF(②選手情報入力!G96="","",②選手情報入力!G96))</f>
        <v/>
      </c>
      <c r="L88" t="str">
        <f t="shared" si="4"/>
        <v/>
      </c>
      <c r="M88" t="str">
        <f t="shared" si="5"/>
        <v/>
      </c>
      <c r="O88" t="str">
        <f>IF(E88="","",IF(②選手情報入力!H96="","",IF(I88=1,VLOOKUP(②選手情報入力!H96,種目情報!$A$4:$B$21,2,FALSE),VLOOKUP(②選手情報入力!H96,種目情報!$E$4:$F$20,2,FALSE))))</f>
        <v/>
      </c>
      <c r="P88" t="str">
        <f>IF(E88="","",IF(②選手情報入力!I96="","",②選手情報入力!I96))</f>
        <v/>
      </c>
      <c r="Q88" s="37" t="str">
        <f>IF(E88="","",IF(②選手情報入力!H96="","",0))</f>
        <v/>
      </c>
      <c r="R88" t="str">
        <f>IF(E88="","",IF(②選手情報入力!H96="","",IF(I88=1,VLOOKUP(②選手情報入力!H96,種目情報!$A$4:$C$21,3,FALSE),VLOOKUP(②選手情報入力!H96,種目情報!$E$4:$G$20,3,FALSE))))</f>
        <v/>
      </c>
      <c r="S88" t="str">
        <f>IF(E88="","",IF(②選手情報入力!J96="","",IF(I88=1,VLOOKUP(②選手情報入力!J96,種目情報!$A$4:$B$21,2,FALSE),VLOOKUP(②選手情報入力!J96,種目情報!$E$4:$F$20,2,FALSE))))</f>
        <v/>
      </c>
      <c r="T88" t="str">
        <f>IF(E88="","",IF(②選手情報入力!K96="","",②選手情報入力!K96))</f>
        <v/>
      </c>
      <c r="U88" s="37" t="str">
        <f>IF(E88="","",IF(②選手情報入力!J96="","",0))</f>
        <v/>
      </c>
      <c r="V88" t="str">
        <f>IF(E88="","",IF(②選手情報入力!J96="","",IF(I88=1,VLOOKUP(②選手情報入力!J96,種目情報!$A$4:$C$21,3,FALSE),VLOOKUP(②選手情報入力!J96,種目情報!$E$4:$G$20,3,FALSE))))</f>
        <v/>
      </c>
      <c r="W88" t="str">
        <f>IF(E88="","",IF(②選手情報入力!L96="","",IF(I88=1,VLOOKUP(②選手情報入力!L96,種目情報!$A$4:$B$21,2,FALSE),VLOOKUP(②選手情報入力!L96,種目情報!$E$4:$F$20,2,FALSE))))</f>
        <v/>
      </c>
      <c r="X88" t="str">
        <f>IF(E88="","",IF(②選手情報入力!M96="","",②選手情報入力!M96))</f>
        <v/>
      </c>
      <c r="Y88" s="37" t="str">
        <f>IF(E88="","",IF(②選手情報入力!L96="","",0))</f>
        <v/>
      </c>
      <c r="Z88" t="str">
        <f>IF(E88="","",IF(②選手情報入力!L96="","",IF(I88=1,VLOOKUP(②選手情報入力!L96,種目情報!$A$4:$C$21,3,FALSE),VLOOKUP(②選手情報入力!L96,種目情報!$E$4:$G$20,3,FALSE))))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IF(E89="","",I89*1000000+①団体情報入力!$D$4*1000+②選手情報入力!A97)</f>
        <v/>
      </c>
      <c r="B89" t="str">
        <f>IF(E89="","",①団体情報入力!$D$4)</f>
        <v/>
      </c>
      <c r="D89" t="str">
        <f>IF(②選手情報入力!B97="","",LEFT(②選手情報入力!B97,1))</f>
        <v/>
      </c>
      <c r="E89" t="str">
        <f>IF(②選手情報入力!B97="","",REPLACE(②選手情報入力!B97,1,1,""))</f>
        <v/>
      </c>
      <c r="F89" t="str">
        <f>IF(E89="","",②選手情報入力!C97)</f>
        <v/>
      </c>
      <c r="G89" t="str">
        <f>IF(E89="","",ASC(②選手情報入力!D97))</f>
        <v/>
      </c>
      <c r="H89" t="str">
        <f t="shared" si="3"/>
        <v/>
      </c>
      <c r="I89" t="str">
        <f>IF(E89="","",IF(②選手情報入力!F97="男",1,2))</f>
        <v/>
      </c>
      <c r="J89" t="str">
        <f>IF(E89="","",IF(②選手情報入力!G97="","",②選手情報入力!G97))</f>
        <v/>
      </c>
      <c r="L89" t="str">
        <f t="shared" si="4"/>
        <v/>
      </c>
      <c r="M89" t="str">
        <f t="shared" si="5"/>
        <v/>
      </c>
      <c r="O89" t="str">
        <f>IF(E89="","",IF(②選手情報入力!H97="","",IF(I89=1,VLOOKUP(②選手情報入力!H97,種目情報!$A$4:$B$21,2,FALSE),VLOOKUP(②選手情報入力!H97,種目情報!$E$4:$F$20,2,FALSE))))</f>
        <v/>
      </c>
      <c r="P89" t="str">
        <f>IF(E89="","",IF(②選手情報入力!I97="","",②選手情報入力!I97))</f>
        <v/>
      </c>
      <c r="Q89" s="37" t="str">
        <f>IF(E89="","",IF(②選手情報入力!H97="","",0))</f>
        <v/>
      </c>
      <c r="R89" t="str">
        <f>IF(E89="","",IF(②選手情報入力!H97="","",IF(I89=1,VLOOKUP(②選手情報入力!H97,種目情報!$A$4:$C$21,3,FALSE),VLOOKUP(②選手情報入力!H97,種目情報!$E$4:$G$20,3,FALSE))))</f>
        <v/>
      </c>
      <c r="S89" t="str">
        <f>IF(E89="","",IF(②選手情報入力!J97="","",IF(I89=1,VLOOKUP(②選手情報入力!J97,種目情報!$A$4:$B$21,2,FALSE),VLOOKUP(②選手情報入力!J97,種目情報!$E$4:$F$20,2,FALSE))))</f>
        <v/>
      </c>
      <c r="T89" t="str">
        <f>IF(E89="","",IF(②選手情報入力!K97="","",②選手情報入力!K97))</f>
        <v/>
      </c>
      <c r="U89" s="37" t="str">
        <f>IF(E89="","",IF(②選手情報入力!J97="","",0))</f>
        <v/>
      </c>
      <c r="V89" t="str">
        <f>IF(E89="","",IF(②選手情報入力!J97="","",IF(I89=1,VLOOKUP(②選手情報入力!J97,種目情報!$A$4:$C$21,3,FALSE),VLOOKUP(②選手情報入力!J97,種目情報!$E$4:$G$20,3,FALSE))))</f>
        <v/>
      </c>
      <c r="W89" t="str">
        <f>IF(E89="","",IF(②選手情報入力!L97="","",IF(I89=1,VLOOKUP(②選手情報入力!L97,種目情報!$A$4:$B$21,2,FALSE),VLOOKUP(②選手情報入力!L97,種目情報!$E$4:$F$20,2,FALSE))))</f>
        <v/>
      </c>
      <c r="X89" t="str">
        <f>IF(E89="","",IF(②選手情報入力!M97="","",②選手情報入力!M97))</f>
        <v/>
      </c>
      <c r="Y89" s="37" t="str">
        <f>IF(E89="","",IF(②選手情報入力!L97="","",0))</f>
        <v/>
      </c>
      <c r="Z89" t="str">
        <f>IF(E89="","",IF(②選手情報入力!L97="","",IF(I89=1,VLOOKUP(②選手情報入力!L97,種目情報!$A$4:$C$21,3,FALSE),VLOOKUP(②選手情報入力!L97,種目情報!$E$4:$G$20,3,FALSE))))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IF(E90="","",I90*1000000+①団体情報入力!$D$4*1000+②選手情報入力!A98)</f>
        <v/>
      </c>
      <c r="B90" t="str">
        <f>IF(E90="","",①団体情報入力!$D$4)</f>
        <v/>
      </c>
      <c r="D90" t="str">
        <f>IF(②選手情報入力!B98="","",LEFT(②選手情報入力!B98,1))</f>
        <v/>
      </c>
      <c r="E90" t="str">
        <f>IF(②選手情報入力!B98="","",REPLACE(②選手情報入力!B98,1,1,""))</f>
        <v/>
      </c>
      <c r="F90" t="str">
        <f>IF(E90="","",②選手情報入力!C98)</f>
        <v/>
      </c>
      <c r="G90" t="str">
        <f>IF(E90="","",ASC(②選手情報入力!D98))</f>
        <v/>
      </c>
      <c r="H90" t="str">
        <f t="shared" si="3"/>
        <v/>
      </c>
      <c r="I90" t="str">
        <f>IF(E90="","",IF(②選手情報入力!F98="男",1,2))</f>
        <v/>
      </c>
      <c r="J90" t="str">
        <f>IF(E90="","",IF(②選手情報入力!G98="","",②選手情報入力!G98))</f>
        <v/>
      </c>
      <c r="L90" t="str">
        <f t="shared" si="4"/>
        <v/>
      </c>
      <c r="M90" t="str">
        <f t="shared" si="5"/>
        <v/>
      </c>
      <c r="O90" t="str">
        <f>IF(E90="","",IF(②選手情報入力!H98="","",IF(I90=1,VLOOKUP(②選手情報入力!H98,種目情報!$A$4:$B$21,2,FALSE),VLOOKUP(②選手情報入力!H98,種目情報!$E$4:$F$20,2,FALSE))))</f>
        <v/>
      </c>
      <c r="P90" t="str">
        <f>IF(E90="","",IF(②選手情報入力!I98="","",②選手情報入力!I98))</f>
        <v/>
      </c>
      <c r="Q90" s="37" t="str">
        <f>IF(E90="","",IF(②選手情報入力!H98="","",0))</f>
        <v/>
      </c>
      <c r="R90" t="str">
        <f>IF(E90="","",IF(②選手情報入力!H98="","",IF(I90=1,VLOOKUP(②選手情報入力!H98,種目情報!$A$4:$C$21,3,FALSE),VLOOKUP(②選手情報入力!H98,種目情報!$E$4:$G$20,3,FALSE))))</f>
        <v/>
      </c>
      <c r="S90" t="str">
        <f>IF(E90="","",IF(②選手情報入力!J98="","",IF(I90=1,VLOOKUP(②選手情報入力!J98,種目情報!$A$4:$B$21,2,FALSE),VLOOKUP(②選手情報入力!J98,種目情報!$E$4:$F$20,2,FALSE))))</f>
        <v/>
      </c>
      <c r="T90" t="str">
        <f>IF(E90="","",IF(②選手情報入力!K98="","",②選手情報入力!K98))</f>
        <v/>
      </c>
      <c r="U90" s="37" t="str">
        <f>IF(E90="","",IF(②選手情報入力!J98="","",0))</f>
        <v/>
      </c>
      <c r="V90" t="str">
        <f>IF(E90="","",IF(②選手情報入力!J98="","",IF(I90=1,VLOOKUP(②選手情報入力!J98,種目情報!$A$4:$C$21,3,FALSE),VLOOKUP(②選手情報入力!J98,種目情報!$E$4:$G$20,3,FALSE))))</f>
        <v/>
      </c>
      <c r="W90" t="str">
        <f>IF(E90="","",IF(②選手情報入力!L98="","",IF(I90=1,VLOOKUP(②選手情報入力!L98,種目情報!$A$4:$B$21,2,FALSE),VLOOKUP(②選手情報入力!L98,種目情報!$E$4:$F$20,2,FALSE))))</f>
        <v/>
      </c>
      <c r="X90" t="str">
        <f>IF(E90="","",IF(②選手情報入力!M98="","",②選手情報入力!M98))</f>
        <v/>
      </c>
      <c r="Y90" s="37" t="str">
        <f>IF(E90="","",IF(②選手情報入力!L98="","",0))</f>
        <v/>
      </c>
      <c r="Z90" t="str">
        <f>IF(E90="","",IF(②選手情報入力!L98="","",IF(I90=1,VLOOKUP(②選手情報入力!L98,種目情報!$A$4:$C$21,3,FALSE),VLOOKUP(②選手情報入力!L98,種目情報!$E$4:$G$20,3,FALSE))))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IF(E91="","",I91*1000000+①団体情報入力!$D$4*1000+②選手情報入力!A99)</f>
        <v/>
      </c>
      <c r="B91" t="str">
        <f>IF(E91="","",①団体情報入力!$D$4)</f>
        <v/>
      </c>
      <c r="D91" t="str">
        <f>IF(②選手情報入力!B99="","",LEFT(②選手情報入力!B99,1))</f>
        <v/>
      </c>
      <c r="E91" t="str">
        <f>IF(②選手情報入力!B99="","",REPLACE(②選手情報入力!B99,1,1,""))</f>
        <v/>
      </c>
      <c r="F91" t="str">
        <f>IF(E91="","",②選手情報入力!C99)</f>
        <v/>
      </c>
      <c r="G91" t="str">
        <f>IF(E91="","",ASC(②選手情報入力!D99))</f>
        <v/>
      </c>
      <c r="H91" t="str">
        <f t="shared" si="3"/>
        <v/>
      </c>
      <c r="I91" t="str">
        <f>IF(E91="","",IF(②選手情報入力!F99="男",1,2))</f>
        <v/>
      </c>
      <c r="J91" t="str">
        <f>IF(E91="","",IF(②選手情報入力!G99="","",②選手情報入力!G99))</f>
        <v/>
      </c>
      <c r="L91" t="str">
        <f t="shared" si="4"/>
        <v/>
      </c>
      <c r="M91" t="str">
        <f t="shared" si="5"/>
        <v/>
      </c>
      <c r="O91" t="str">
        <f>IF(E91="","",IF(②選手情報入力!H99="","",IF(I91=1,VLOOKUP(②選手情報入力!H99,種目情報!$A$4:$B$21,2,FALSE),VLOOKUP(②選手情報入力!H99,種目情報!$E$4:$F$20,2,FALSE))))</f>
        <v/>
      </c>
      <c r="P91" t="str">
        <f>IF(E91="","",IF(②選手情報入力!I99="","",②選手情報入力!I99))</f>
        <v/>
      </c>
      <c r="Q91" s="37" t="str">
        <f>IF(E91="","",IF(②選手情報入力!H99="","",0))</f>
        <v/>
      </c>
      <c r="R91" t="str">
        <f>IF(E91="","",IF(②選手情報入力!H99="","",IF(I91=1,VLOOKUP(②選手情報入力!H99,種目情報!$A$4:$C$21,3,FALSE),VLOOKUP(②選手情報入力!H99,種目情報!$E$4:$G$20,3,FALSE))))</f>
        <v/>
      </c>
      <c r="S91" t="str">
        <f>IF(E91="","",IF(②選手情報入力!J99="","",IF(I91=1,VLOOKUP(②選手情報入力!J99,種目情報!$A$4:$B$21,2,FALSE),VLOOKUP(②選手情報入力!J99,種目情報!$E$4:$F$20,2,FALSE))))</f>
        <v/>
      </c>
      <c r="T91" t="str">
        <f>IF(E91="","",IF(②選手情報入力!K99="","",②選手情報入力!K99))</f>
        <v/>
      </c>
      <c r="U91" s="37" t="str">
        <f>IF(E91="","",IF(②選手情報入力!J99="","",0))</f>
        <v/>
      </c>
      <c r="V91" t="str">
        <f>IF(E91="","",IF(②選手情報入力!J99="","",IF(I91=1,VLOOKUP(②選手情報入力!J99,種目情報!$A$4:$C$21,3,FALSE),VLOOKUP(②選手情報入力!J99,種目情報!$E$4:$G$20,3,FALSE))))</f>
        <v/>
      </c>
      <c r="W91" t="str">
        <f>IF(E91="","",IF(②選手情報入力!L99="","",IF(I91=1,VLOOKUP(②選手情報入力!L99,種目情報!$A$4:$B$21,2,FALSE),VLOOKUP(②選手情報入力!L99,種目情報!$E$4:$F$20,2,FALSE))))</f>
        <v/>
      </c>
      <c r="X91" t="str">
        <f>IF(E91="","",IF(②選手情報入力!M99="","",②選手情報入力!M99))</f>
        <v/>
      </c>
      <c r="Y91" s="37" t="str">
        <f>IF(E91="","",IF(②選手情報入力!L99="","",0))</f>
        <v/>
      </c>
      <c r="Z91" t="str">
        <f>IF(E91="","",IF(②選手情報入力!L99="","",IF(I91=1,VLOOKUP(②選手情報入力!L99,種目情報!$A$4:$C$21,3,FALSE),VLOOKUP(②選手情報入力!L99,種目情報!$E$4:$G$20,3,FALSE))))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row>
  </sheetData>
  <sheetProtection sheet="1" objects="1" scenarios="1"/>
  <phoneticPr fontId="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注意事項</vt:lpstr>
      <vt:lpstr>①団体情報入力</vt:lpstr>
      <vt:lpstr>②選手情報入力</vt:lpstr>
      <vt:lpstr>③リレー情報確認</vt:lpstr>
      <vt:lpstr>④種目別人数</vt:lpstr>
      <vt:lpstr>⑤申込一覧表</vt:lpstr>
      <vt:lpstr>　　　　　</vt:lpstr>
      <vt:lpstr>種目情報</vt:lpstr>
      <vt:lpstr>data_kyogisha</vt:lpstr>
      <vt:lpstr>data_team</vt:lpstr>
      <vt:lpstr>所属一覧</vt:lpstr>
      <vt:lpstr>④種目別人数!Print_Area</vt:lpstr>
      <vt:lpstr>⑤申込一覧表!Print_Area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2016-08-25T06:43:30Z</cp:lastPrinted>
  <dcterms:created xsi:type="dcterms:W3CDTF">2013-01-03T14:12:28Z</dcterms:created>
  <dcterms:modified xsi:type="dcterms:W3CDTF">2016-09-10T23:54:33Z</dcterms:modified>
</cp:coreProperties>
</file>